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85" windowWidth="17835" windowHeight="10995" activeTab="0"/>
  </bookViews>
  <sheets>
    <sheet name=" 2010неоплаты" sheetId="1" r:id="rId1"/>
  </sheets>
  <definedNames>
    <definedName name="_xlnm.Print_Titles" localSheetId="0">' 2010неоплаты'!$1:$2</definedName>
    <definedName name="_xlnm.Print_Area" localSheetId="0">' 2010неоплаты'!$A$1:$K$37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9" authorId="0">
      <text>
        <r>
          <rPr>
            <sz val="8"/>
            <rFont val="Tahoma"/>
            <family val="0"/>
          </rPr>
          <t xml:space="preserve">% банка+???
</t>
        </r>
      </text>
    </comment>
  </commentList>
</comments>
</file>

<file path=xl/sharedStrings.xml><?xml version="1.0" encoding="utf-8"?>
<sst xmlns="http://schemas.openxmlformats.org/spreadsheetml/2006/main" count="123" uniqueCount="73">
  <si>
    <t xml:space="preserve">ФИО </t>
  </si>
  <si>
    <t>в 2010</t>
  </si>
  <si>
    <t xml:space="preserve">Макарова </t>
  </si>
  <si>
    <t xml:space="preserve">Иванов </t>
  </si>
  <si>
    <t>Савченко</t>
  </si>
  <si>
    <t xml:space="preserve">Мозговая </t>
  </si>
  <si>
    <t xml:space="preserve">Яковлева </t>
  </si>
  <si>
    <t xml:space="preserve">Бунина </t>
  </si>
  <si>
    <t xml:space="preserve">Руднева </t>
  </si>
  <si>
    <t xml:space="preserve">Иванова </t>
  </si>
  <si>
    <t>189/1</t>
  </si>
  <si>
    <t xml:space="preserve">Руднев </t>
  </si>
  <si>
    <t xml:space="preserve">Хлопкин </t>
  </si>
  <si>
    <t xml:space="preserve">Панова </t>
  </si>
  <si>
    <t xml:space="preserve">Лосенко </t>
  </si>
  <si>
    <t xml:space="preserve">Румянцев </t>
  </si>
  <si>
    <t xml:space="preserve">Арутюнян </t>
  </si>
  <si>
    <t xml:space="preserve">Дмитриева </t>
  </si>
  <si>
    <t xml:space="preserve">Лебедева </t>
  </si>
  <si>
    <t>Лазарев</t>
  </si>
  <si>
    <t xml:space="preserve">Горохова </t>
  </si>
  <si>
    <t xml:space="preserve">Виноградова </t>
  </si>
  <si>
    <t xml:space="preserve">Муравьёва </t>
  </si>
  <si>
    <t xml:space="preserve">Караваева </t>
  </si>
  <si>
    <t xml:space="preserve">Клаковский </t>
  </si>
  <si>
    <t xml:space="preserve">Козина </t>
  </si>
  <si>
    <t xml:space="preserve">Шмалько </t>
  </si>
  <si>
    <t xml:space="preserve">Адамович </t>
  </si>
  <si>
    <t>Сидоренко</t>
  </si>
  <si>
    <t xml:space="preserve">Шах </t>
  </si>
  <si>
    <t xml:space="preserve">Римша </t>
  </si>
  <si>
    <t xml:space="preserve">Трушенко </t>
  </si>
  <si>
    <t xml:space="preserve">Давыдов </t>
  </si>
  <si>
    <t xml:space="preserve">Соколова </t>
  </si>
  <si>
    <t>Трусова</t>
  </si>
  <si>
    <t xml:space="preserve">Корсакова </t>
  </si>
  <si>
    <t xml:space="preserve">Тугова </t>
  </si>
  <si>
    <t xml:space="preserve">Самусенко </t>
  </si>
  <si>
    <t xml:space="preserve">Грахов </t>
  </si>
  <si>
    <t xml:space="preserve">Павлова </t>
  </si>
  <si>
    <t xml:space="preserve">Цинман </t>
  </si>
  <si>
    <t>Мирошников</t>
  </si>
  <si>
    <t xml:space="preserve">Печерский </t>
  </si>
  <si>
    <t xml:space="preserve">Соловьев </t>
  </si>
  <si>
    <t xml:space="preserve">Константинова </t>
  </si>
  <si>
    <t xml:space="preserve">Зайцева </t>
  </si>
  <si>
    <t xml:space="preserve">Турбин </t>
  </si>
  <si>
    <t>Седова</t>
  </si>
  <si>
    <t xml:space="preserve">Терехова </t>
  </si>
  <si>
    <t>Лю</t>
  </si>
  <si>
    <t xml:space="preserve">Паржецкий </t>
  </si>
  <si>
    <t xml:space="preserve">Светличная </t>
  </si>
  <si>
    <t>Севастьянова</t>
  </si>
  <si>
    <t xml:space="preserve">Мигулин </t>
  </si>
  <si>
    <t xml:space="preserve">Вознесенская </t>
  </si>
  <si>
    <t>Божеская</t>
  </si>
  <si>
    <t xml:space="preserve">Машкин </t>
  </si>
  <si>
    <t xml:space="preserve">Барвицкая </t>
  </si>
  <si>
    <t xml:space="preserve">Магуйло </t>
  </si>
  <si>
    <t xml:space="preserve">Конева </t>
  </si>
  <si>
    <t>Мишуринская</t>
  </si>
  <si>
    <t xml:space="preserve">Маркова </t>
  </si>
  <si>
    <t xml:space="preserve">долг </t>
  </si>
  <si>
    <t>участок</t>
  </si>
  <si>
    <t>оплата</t>
  </si>
  <si>
    <t>20-22,44</t>
  </si>
  <si>
    <t>нет</t>
  </si>
  <si>
    <t>ххххх</t>
  </si>
  <si>
    <t>Питерских</t>
  </si>
  <si>
    <t>недополучено взносов на сумму</t>
  </si>
  <si>
    <t>Шепета</t>
  </si>
  <si>
    <t>Филиппова</t>
  </si>
  <si>
    <t>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</si>
</sst>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#,##0.00&quot;р.&quot;"/>
    <numFmt numFmtId="178" formatCode="#,##0.00_ ;\-#,##0.00\ "/>
    <numFmt numFmtId="179" formatCode="#,##0.00_р_."/>
    <numFmt numFmtId="180" formatCode="0_ ;[Red]\-0\ "/>
    <numFmt numFmtId="181" formatCode="0.0"/>
    <numFmt numFmtId="182" formatCode="#,##0&quot;р.&quot;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8"/>
      <name val="Arial Black"/>
      <family val="2"/>
    </font>
    <font>
      <b/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8"/>
      <name val="Tahoma"/>
      <family val="0"/>
    </font>
    <font>
      <b/>
      <sz val="20"/>
      <name val="Arial Cyr"/>
      <family val="0"/>
    </font>
    <font>
      <sz val="24"/>
      <name val="Arial Cyr"/>
      <family val="0"/>
    </font>
    <font>
      <sz val="20"/>
      <name val="Arial Cyr"/>
      <family val="0"/>
    </font>
    <font>
      <b/>
      <sz val="20"/>
      <name val="Arial"/>
      <family val="2"/>
    </font>
    <font>
      <b/>
      <sz val="22"/>
      <name val="Arial Cyr"/>
      <family val="0"/>
    </font>
    <font>
      <b/>
      <i/>
      <sz val="28"/>
      <name val="Arial Cyr"/>
      <family val="0"/>
    </font>
    <font>
      <i/>
      <sz val="28"/>
      <name val="Arial Cyr"/>
      <family val="0"/>
    </font>
    <font>
      <i/>
      <u val="single"/>
      <sz val="48"/>
      <color indexed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distributed" wrapText="1"/>
    </xf>
    <xf numFmtId="0" fontId="9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justify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4" fontId="11" fillId="0" borderId="0" xfId="0" applyNumberFormat="1" applyFont="1" applyFill="1" applyBorder="1" applyAlignment="1">
      <alignment horizontal="center" vertical="center" wrapText="1"/>
    </xf>
    <xf numFmtId="44" fontId="12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177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left"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distributed" wrapText="1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177" fontId="10" fillId="3" borderId="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177" fontId="22" fillId="0" borderId="6" xfId="0" applyNumberFormat="1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47625</xdr:rowOff>
    </xdr:from>
    <xdr:to>
      <xdr:col>5</xdr:col>
      <xdr:colOff>0</xdr:colOff>
      <xdr:row>17</xdr:row>
      <xdr:rowOff>104775</xdr:rowOff>
    </xdr:to>
    <xdr:sp>
      <xdr:nvSpPr>
        <xdr:cNvPr id="1" name="Line 4"/>
        <xdr:cNvSpPr>
          <a:spLocks/>
        </xdr:cNvSpPr>
      </xdr:nvSpPr>
      <xdr:spPr>
        <a:xfrm flipV="1">
          <a:off x="5715000" y="78867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2" name="Line 5"/>
        <xdr:cNvSpPr>
          <a:spLocks/>
        </xdr:cNvSpPr>
      </xdr:nvSpPr>
      <xdr:spPr>
        <a:xfrm>
          <a:off x="5715000" y="2616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defaultGridColor="0" view="pageBreakPreview" zoomScale="75" zoomScaleSheetLayoutView="75" colorId="37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5" sqref="D35"/>
    </sheetView>
  </sheetViews>
  <sheetFormatPr defaultColWidth="9.00390625" defaultRowHeight="12.75"/>
  <cols>
    <col min="1" max="1" width="6.875" style="0" customWidth="1"/>
    <col min="2" max="2" width="13.25390625" style="0" customWidth="1"/>
    <col min="3" max="3" width="27.625" style="0" customWidth="1"/>
    <col min="4" max="4" width="11.625" style="0" customWidth="1"/>
    <col min="5" max="5" width="15.625" style="0" customWidth="1"/>
    <col min="6" max="6" width="8.625" style="0" customWidth="1"/>
    <col min="7" max="7" width="5.375" style="0" customWidth="1"/>
    <col min="8" max="8" width="12.875" style="0" customWidth="1"/>
    <col min="9" max="9" width="29.375" style="0" customWidth="1"/>
    <col min="10" max="10" width="12.25390625" style="0" customWidth="1"/>
    <col min="11" max="11" width="16.75390625" style="0" customWidth="1"/>
  </cols>
  <sheetData>
    <row r="1" spans="1:11" ht="39" customHeight="1">
      <c r="A1" s="1"/>
      <c r="B1" s="27" t="s">
        <v>63</v>
      </c>
      <c r="C1" s="2" t="s">
        <v>0</v>
      </c>
      <c r="D1" s="2" t="s">
        <v>62</v>
      </c>
      <c r="E1" s="35" t="s">
        <v>64</v>
      </c>
      <c r="F1" s="44"/>
      <c r="G1" s="4"/>
      <c r="H1" s="27" t="s">
        <v>63</v>
      </c>
      <c r="I1" s="2" t="s">
        <v>0</v>
      </c>
      <c r="J1" s="2" t="s">
        <v>62</v>
      </c>
      <c r="K1" s="35" t="s">
        <v>64</v>
      </c>
    </row>
    <row r="2" spans="1:11" ht="39" customHeight="1">
      <c r="A2" s="1"/>
      <c r="B2" s="63" t="s">
        <v>72</v>
      </c>
      <c r="C2" s="5"/>
      <c r="D2" s="3"/>
      <c r="E2" s="35" t="s">
        <v>1</v>
      </c>
      <c r="F2" s="44"/>
      <c r="G2" s="4"/>
      <c r="H2" s="63" t="s">
        <v>72</v>
      </c>
      <c r="I2" s="5"/>
      <c r="J2" s="3"/>
      <c r="K2" s="35" t="s">
        <v>1</v>
      </c>
    </row>
    <row r="3" spans="1:11" ht="35.25" customHeight="1">
      <c r="A3" s="6">
        <v>1</v>
      </c>
      <c r="B3" s="7">
        <v>1</v>
      </c>
      <c r="C3" s="8" t="s">
        <v>2</v>
      </c>
      <c r="D3" s="34">
        <v>3840</v>
      </c>
      <c r="E3" s="28" t="s">
        <v>66</v>
      </c>
      <c r="F3" s="45"/>
      <c r="G3" s="6">
        <v>34</v>
      </c>
      <c r="H3" s="9">
        <v>184</v>
      </c>
      <c r="I3" s="10" t="s">
        <v>7</v>
      </c>
      <c r="J3" s="28">
        <f>3840-3660</f>
        <v>180</v>
      </c>
      <c r="K3" s="28">
        <v>3660</v>
      </c>
    </row>
    <row r="4" spans="1:11" ht="36" customHeight="1">
      <c r="A4" s="6">
        <f aca="true" t="shared" si="0" ref="A4:A33">1+A3</f>
        <v>2</v>
      </c>
      <c r="B4" s="11">
        <v>4</v>
      </c>
      <c r="C4" s="10" t="s">
        <v>4</v>
      </c>
      <c r="D4" s="34">
        <v>3840</v>
      </c>
      <c r="E4" s="28" t="s">
        <v>66</v>
      </c>
      <c r="F4" s="45"/>
      <c r="G4" s="6">
        <f>1+G3</f>
        <v>35</v>
      </c>
      <c r="H4" s="9">
        <v>188</v>
      </c>
      <c r="I4" s="10" t="s">
        <v>8</v>
      </c>
      <c r="J4" s="29">
        <f>1222+640*8-3500</f>
        <v>2842</v>
      </c>
      <c r="K4" s="28">
        <v>3500</v>
      </c>
    </row>
    <row r="5" spans="1:11" ht="36" customHeight="1">
      <c r="A5" s="6">
        <f t="shared" si="0"/>
        <v>3</v>
      </c>
      <c r="B5" s="11">
        <v>6</v>
      </c>
      <c r="C5" s="10" t="s">
        <v>5</v>
      </c>
      <c r="D5" s="34">
        <v>3840</v>
      </c>
      <c r="E5" s="28" t="s">
        <v>66</v>
      </c>
      <c r="F5" s="45"/>
      <c r="G5" s="6">
        <f>1+G4</f>
        <v>36</v>
      </c>
      <c r="H5" s="9" t="s">
        <v>10</v>
      </c>
      <c r="I5" s="10" t="s">
        <v>11</v>
      </c>
      <c r="J5" s="30">
        <f>434+640*2</f>
        <v>1714</v>
      </c>
      <c r="K5" s="28" t="s">
        <v>66</v>
      </c>
    </row>
    <row r="6" spans="1:11" ht="36" customHeight="1">
      <c r="A6" s="6">
        <f t="shared" si="0"/>
        <v>4</v>
      </c>
      <c r="B6" s="11">
        <v>13</v>
      </c>
      <c r="C6" s="10" t="s">
        <v>9</v>
      </c>
      <c r="D6" s="33">
        <v>3840</v>
      </c>
      <c r="E6" s="28" t="s">
        <v>66</v>
      </c>
      <c r="F6" s="45"/>
      <c r="G6" s="6">
        <f aca="true" t="shared" si="1" ref="G6:G33">1+G5</f>
        <v>37</v>
      </c>
      <c r="H6" s="9">
        <v>191</v>
      </c>
      <c r="I6" s="12" t="s">
        <v>12</v>
      </c>
      <c r="J6" s="28">
        <v>3840</v>
      </c>
      <c r="K6" s="28" t="s">
        <v>66</v>
      </c>
    </row>
    <row r="7" spans="1:11" ht="36" customHeight="1">
      <c r="A7" s="6">
        <f t="shared" si="0"/>
        <v>5</v>
      </c>
      <c r="B7" s="11">
        <v>19</v>
      </c>
      <c r="C7" s="10" t="s">
        <v>13</v>
      </c>
      <c r="D7" s="33">
        <v>3840</v>
      </c>
      <c r="E7" s="28" t="s">
        <v>66</v>
      </c>
      <c r="F7" s="45"/>
      <c r="G7" s="6">
        <f t="shared" si="1"/>
        <v>38</v>
      </c>
      <c r="H7" s="9">
        <v>201</v>
      </c>
      <c r="I7" s="10" t="s">
        <v>15</v>
      </c>
      <c r="J7" s="31">
        <v>840</v>
      </c>
      <c r="K7" s="28">
        <v>3000</v>
      </c>
    </row>
    <row r="8" spans="1:11" ht="36" customHeight="1">
      <c r="A8" s="6">
        <f t="shared" si="0"/>
        <v>6</v>
      </c>
      <c r="B8" s="36" t="s">
        <v>65</v>
      </c>
      <c r="C8" s="10" t="s">
        <v>14</v>
      </c>
      <c r="D8" s="36">
        <f>4*3840</f>
        <v>15360</v>
      </c>
      <c r="E8" s="28" t="s">
        <v>66</v>
      </c>
      <c r="F8" s="45"/>
      <c r="G8" s="6">
        <f t="shared" si="1"/>
        <v>39</v>
      </c>
      <c r="H8" s="9">
        <v>204</v>
      </c>
      <c r="I8" s="10" t="s">
        <v>17</v>
      </c>
      <c r="J8" s="28">
        <v>3840</v>
      </c>
      <c r="K8" s="28" t="s">
        <v>66</v>
      </c>
    </row>
    <row r="9" spans="1:11" ht="36" customHeight="1">
      <c r="A9" s="6">
        <f t="shared" si="0"/>
        <v>7</v>
      </c>
      <c r="B9" s="11">
        <v>26</v>
      </c>
      <c r="C9" s="10" t="s">
        <v>16</v>
      </c>
      <c r="D9" s="28">
        <f>3840-1500</f>
        <v>2340</v>
      </c>
      <c r="E9" s="28">
        <v>1500</v>
      </c>
      <c r="F9" s="45"/>
      <c r="G9" s="6">
        <f t="shared" si="1"/>
        <v>40</v>
      </c>
      <c r="H9" s="9">
        <v>206</v>
      </c>
      <c r="I9" s="10" t="s">
        <v>19</v>
      </c>
      <c r="J9" s="28">
        <f>640*8</f>
        <v>5120</v>
      </c>
      <c r="K9" s="28" t="s">
        <v>66</v>
      </c>
    </row>
    <row r="10" spans="1:11" ht="36" customHeight="1">
      <c r="A10" s="6">
        <f t="shared" si="0"/>
        <v>8</v>
      </c>
      <c r="B10" s="11">
        <v>29</v>
      </c>
      <c r="C10" s="10" t="s">
        <v>67</v>
      </c>
      <c r="D10" s="32">
        <v>3840</v>
      </c>
      <c r="E10" s="28" t="s">
        <v>66</v>
      </c>
      <c r="F10" s="45"/>
      <c r="G10" s="6">
        <f t="shared" si="1"/>
        <v>41</v>
      </c>
      <c r="H10" s="37">
        <v>208</v>
      </c>
      <c r="I10" s="12" t="s">
        <v>71</v>
      </c>
      <c r="J10" s="47">
        <v>4227</v>
      </c>
      <c r="K10" s="28" t="s">
        <v>66</v>
      </c>
    </row>
    <row r="11" spans="1:11" ht="36" customHeight="1">
      <c r="A11" s="6">
        <f t="shared" si="0"/>
        <v>9</v>
      </c>
      <c r="B11" s="11">
        <v>36</v>
      </c>
      <c r="C11" s="10" t="s">
        <v>9</v>
      </c>
      <c r="D11" s="31">
        <v>3840</v>
      </c>
      <c r="E11" s="28" t="s">
        <v>66</v>
      </c>
      <c r="F11" s="45"/>
      <c r="G11" s="6">
        <f t="shared" si="1"/>
        <v>42</v>
      </c>
      <c r="H11" s="9">
        <v>212</v>
      </c>
      <c r="I11" s="10" t="s">
        <v>22</v>
      </c>
      <c r="J11" s="28">
        <v>3840</v>
      </c>
      <c r="K11" s="28" t="s">
        <v>66</v>
      </c>
    </row>
    <row r="12" spans="1:11" ht="36" customHeight="1">
      <c r="A12" s="6">
        <f t="shared" si="0"/>
        <v>10</v>
      </c>
      <c r="B12" s="11">
        <v>40</v>
      </c>
      <c r="C12" s="13" t="s">
        <v>20</v>
      </c>
      <c r="D12" s="28">
        <f>2580+2880-3000-1000+3100+3840-2000</f>
        <v>6400</v>
      </c>
      <c r="E12" s="28">
        <f>1000+1000</f>
        <v>2000</v>
      </c>
      <c r="F12" s="45"/>
      <c r="G12" s="6">
        <f t="shared" si="1"/>
        <v>43</v>
      </c>
      <c r="H12" s="9">
        <v>214</v>
      </c>
      <c r="I12" s="10" t="s">
        <v>23</v>
      </c>
      <c r="J12" s="28">
        <v>3840</v>
      </c>
      <c r="K12" s="28" t="s">
        <v>66</v>
      </c>
    </row>
    <row r="13" spans="1:11" ht="36" customHeight="1">
      <c r="A13" s="6">
        <f t="shared" si="0"/>
        <v>11</v>
      </c>
      <c r="B13" s="11">
        <v>41</v>
      </c>
      <c r="C13" s="10" t="s">
        <v>21</v>
      </c>
      <c r="D13" s="28">
        <f>3840-2030</f>
        <v>1810</v>
      </c>
      <c r="E13" s="28">
        <f>2000+30</f>
        <v>2030</v>
      </c>
      <c r="F13" s="45"/>
      <c r="G13" s="6">
        <f t="shared" si="1"/>
        <v>44</v>
      </c>
      <c r="H13" s="9">
        <v>215</v>
      </c>
      <c r="I13" s="10" t="s">
        <v>25</v>
      </c>
      <c r="J13" s="28">
        <f>6400-5000</f>
        <v>1400</v>
      </c>
      <c r="K13" s="28">
        <f>3000+2000</f>
        <v>5000</v>
      </c>
    </row>
    <row r="14" spans="1:11" ht="36" customHeight="1">
      <c r="A14" s="6">
        <f t="shared" si="0"/>
        <v>12</v>
      </c>
      <c r="B14" s="11">
        <v>48</v>
      </c>
      <c r="C14" s="10" t="s">
        <v>24</v>
      </c>
      <c r="D14" s="28">
        <v>3840</v>
      </c>
      <c r="E14" s="28" t="s">
        <v>66</v>
      </c>
      <c r="F14" s="45"/>
      <c r="G14" s="6">
        <f t="shared" si="1"/>
        <v>45</v>
      </c>
      <c r="H14" s="9">
        <v>223</v>
      </c>
      <c r="I14" s="10" t="s">
        <v>29</v>
      </c>
      <c r="J14" s="28">
        <v>3840</v>
      </c>
      <c r="K14" s="28" t="s">
        <v>66</v>
      </c>
    </row>
    <row r="15" spans="1:11" ht="36" customHeight="1">
      <c r="A15" s="6">
        <f t="shared" si="0"/>
        <v>13</v>
      </c>
      <c r="B15" s="11">
        <v>49</v>
      </c>
      <c r="C15" s="10" t="s">
        <v>26</v>
      </c>
      <c r="D15" s="28">
        <f>3840-1500</f>
        <v>2340</v>
      </c>
      <c r="E15" s="28">
        <v>1500</v>
      </c>
      <c r="F15" s="45"/>
      <c r="G15" s="6">
        <f t="shared" si="1"/>
        <v>46</v>
      </c>
      <c r="H15" s="9">
        <v>225</v>
      </c>
      <c r="I15" s="10" t="s">
        <v>3</v>
      </c>
      <c r="J15" s="28">
        <f>3840-3520</f>
        <v>320</v>
      </c>
      <c r="K15" s="28">
        <f>20+3500</f>
        <v>3520</v>
      </c>
    </row>
    <row r="16" spans="1:11" ht="36" customHeight="1">
      <c r="A16" s="6">
        <f t="shared" si="0"/>
        <v>14</v>
      </c>
      <c r="B16" s="11">
        <v>52</v>
      </c>
      <c r="C16" s="10" t="s">
        <v>27</v>
      </c>
      <c r="D16" s="28">
        <f>3840</f>
        <v>3840</v>
      </c>
      <c r="E16" s="28" t="s">
        <v>66</v>
      </c>
      <c r="F16" s="45"/>
      <c r="G16" s="6">
        <f t="shared" si="1"/>
        <v>47</v>
      </c>
      <c r="H16" s="9">
        <v>229</v>
      </c>
      <c r="I16" s="10" t="s">
        <v>31</v>
      </c>
      <c r="J16" s="28">
        <f>(2840-2754.8)+640*8-2500</f>
        <v>2705.2</v>
      </c>
      <c r="K16" s="28">
        <v>2500</v>
      </c>
    </row>
    <row r="17" spans="1:11" ht="36" customHeight="1">
      <c r="A17" s="6">
        <f t="shared" si="0"/>
        <v>15</v>
      </c>
      <c r="B17" s="11">
        <v>61</v>
      </c>
      <c r="C17" s="10" t="s">
        <v>28</v>
      </c>
      <c r="D17" s="28">
        <v>2340</v>
      </c>
      <c r="E17" s="28">
        <v>1500</v>
      </c>
      <c r="F17" s="45"/>
      <c r="G17" s="6">
        <f t="shared" si="1"/>
        <v>48</v>
      </c>
      <c r="H17" s="9">
        <v>234</v>
      </c>
      <c r="I17" s="10" t="s">
        <v>32</v>
      </c>
      <c r="J17" s="28">
        <v>3840</v>
      </c>
      <c r="K17" s="28" t="s">
        <v>66</v>
      </c>
    </row>
    <row r="18" spans="1:11" ht="36" customHeight="1">
      <c r="A18" s="6">
        <f t="shared" si="0"/>
        <v>16</v>
      </c>
      <c r="B18" s="11">
        <v>66</v>
      </c>
      <c r="C18" s="10" t="s">
        <v>30</v>
      </c>
      <c r="D18" s="28">
        <f>3840-736</f>
        <v>3104</v>
      </c>
      <c r="E18" s="28">
        <v>736</v>
      </c>
      <c r="F18" s="45"/>
      <c r="G18" s="6">
        <f t="shared" si="1"/>
        <v>49</v>
      </c>
      <c r="H18" s="9">
        <v>237</v>
      </c>
      <c r="I18" s="10" t="s">
        <v>34</v>
      </c>
      <c r="J18" s="28">
        <v>2340</v>
      </c>
      <c r="K18" s="28">
        <v>1500</v>
      </c>
    </row>
    <row r="19" spans="1:11" ht="36" customHeight="1">
      <c r="A19" s="6">
        <f t="shared" si="0"/>
        <v>17</v>
      </c>
      <c r="B19" s="11">
        <v>83</v>
      </c>
      <c r="C19" s="10" t="s">
        <v>35</v>
      </c>
      <c r="D19" s="31">
        <f>3840-1500</f>
        <v>2340</v>
      </c>
      <c r="E19" s="28">
        <v>1500</v>
      </c>
      <c r="F19" s="45"/>
      <c r="G19" s="6">
        <f t="shared" si="1"/>
        <v>50</v>
      </c>
      <c r="H19" s="9">
        <v>242</v>
      </c>
      <c r="I19" s="10" t="s">
        <v>37</v>
      </c>
      <c r="J19" s="28">
        <f>28.8+(1200-150)+3840</f>
        <v>4918.8</v>
      </c>
      <c r="K19" s="28" t="s">
        <v>66</v>
      </c>
    </row>
    <row r="20" spans="1:11" ht="36" customHeight="1">
      <c r="A20" s="6">
        <f t="shared" si="0"/>
        <v>18</v>
      </c>
      <c r="B20" s="11">
        <v>84</v>
      </c>
      <c r="C20" s="10" t="s">
        <v>36</v>
      </c>
      <c r="D20" s="31">
        <v>3840</v>
      </c>
      <c r="E20" s="28" t="s">
        <v>66</v>
      </c>
      <c r="F20" s="45"/>
      <c r="G20" s="6">
        <f t="shared" si="1"/>
        <v>51</v>
      </c>
      <c r="H20" s="9">
        <v>243</v>
      </c>
      <c r="I20" s="10" t="s">
        <v>38</v>
      </c>
      <c r="J20" s="28">
        <v>840</v>
      </c>
      <c r="K20" s="28">
        <v>3000</v>
      </c>
    </row>
    <row r="21" spans="1:11" ht="36" customHeight="1">
      <c r="A21" s="6">
        <f t="shared" si="0"/>
        <v>19</v>
      </c>
      <c r="B21" s="11">
        <v>90</v>
      </c>
      <c r="C21" s="10" t="s">
        <v>39</v>
      </c>
      <c r="D21" s="31">
        <v>3840</v>
      </c>
      <c r="E21" s="28" t="s">
        <v>66</v>
      </c>
      <c r="F21" s="45"/>
      <c r="G21" s="6">
        <f t="shared" si="1"/>
        <v>52</v>
      </c>
      <c r="H21" s="9">
        <v>244</v>
      </c>
      <c r="I21" s="10" t="s">
        <v>3</v>
      </c>
      <c r="J21" s="32">
        <f>3840-1800</f>
        <v>2040</v>
      </c>
      <c r="K21" s="28">
        <v>1800</v>
      </c>
    </row>
    <row r="22" spans="1:11" ht="36" customHeight="1">
      <c r="A22" s="6">
        <f t="shared" si="0"/>
        <v>20</v>
      </c>
      <c r="B22" s="11">
        <v>98</v>
      </c>
      <c r="C22" s="10" t="s">
        <v>42</v>
      </c>
      <c r="D22" s="28">
        <v>3840</v>
      </c>
      <c r="E22" s="28" t="s">
        <v>66</v>
      </c>
      <c r="F22" s="45"/>
      <c r="G22" s="6">
        <f t="shared" si="1"/>
        <v>53</v>
      </c>
      <c r="H22" s="9">
        <v>245</v>
      </c>
      <c r="I22" s="10" t="s">
        <v>40</v>
      </c>
      <c r="J22" s="28">
        <f>3100+3840</f>
        <v>6940</v>
      </c>
      <c r="K22" s="28" t="s">
        <v>66</v>
      </c>
    </row>
    <row r="23" spans="1:11" ht="36" customHeight="1">
      <c r="A23" s="6">
        <f t="shared" si="0"/>
        <v>21</v>
      </c>
      <c r="B23" s="11">
        <v>106</v>
      </c>
      <c r="C23" s="14" t="s">
        <v>44</v>
      </c>
      <c r="D23" s="31">
        <f>3100+3840</f>
        <v>6940</v>
      </c>
      <c r="E23" s="28" t="s">
        <v>66</v>
      </c>
      <c r="F23" s="45"/>
      <c r="G23" s="6">
        <f t="shared" si="1"/>
        <v>54</v>
      </c>
      <c r="H23" s="9">
        <v>247</v>
      </c>
      <c r="I23" s="10" t="s">
        <v>41</v>
      </c>
      <c r="J23" s="31">
        <v>3840</v>
      </c>
      <c r="K23" s="28" t="s">
        <v>66</v>
      </c>
    </row>
    <row r="24" spans="1:11" ht="36" customHeight="1">
      <c r="A24" s="6">
        <f t="shared" si="0"/>
        <v>22</v>
      </c>
      <c r="B24" s="11">
        <v>114</v>
      </c>
      <c r="C24" s="10" t="s">
        <v>68</v>
      </c>
      <c r="D24" s="31">
        <v>3840</v>
      </c>
      <c r="E24" s="28" t="s">
        <v>66</v>
      </c>
      <c r="F24" s="45"/>
      <c r="G24" s="6">
        <f t="shared" si="1"/>
        <v>55</v>
      </c>
      <c r="H24" s="9">
        <v>256</v>
      </c>
      <c r="I24" s="10" t="s">
        <v>43</v>
      </c>
      <c r="J24" s="28">
        <v>3840</v>
      </c>
      <c r="K24" s="28" t="s">
        <v>66</v>
      </c>
    </row>
    <row r="25" spans="1:11" ht="36" customHeight="1">
      <c r="A25" s="6">
        <f t="shared" si="0"/>
        <v>23</v>
      </c>
      <c r="B25" s="11">
        <v>117</v>
      </c>
      <c r="C25" s="10" t="s">
        <v>46</v>
      </c>
      <c r="D25" s="31">
        <f>3100+3840</f>
        <v>6940</v>
      </c>
      <c r="E25" s="28" t="s">
        <v>66</v>
      </c>
      <c r="F25" s="45"/>
      <c r="G25" s="6">
        <f t="shared" si="1"/>
        <v>56</v>
      </c>
      <c r="H25" s="37">
        <v>260</v>
      </c>
      <c r="I25" s="12" t="s">
        <v>70</v>
      </c>
      <c r="J25" s="46">
        <f>3840-60</f>
        <v>3780</v>
      </c>
      <c r="K25" s="46">
        <v>60</v>
      </c>
    </row>
    <row r="26" spans="1:11" ht="36" customHeight="1">
      <c r="A26" s="6">
        <f t="shared" si="0"/>
        <v>24</v>
      </c>
      <c r="B26" s="11">
        <v>118</v>
      </c>
      <c r="C26" s="10" t="s">
        <v>47</v>
      </c>
      <c r="D26" s="28">
        <f>3840-3100</f>
        <v>740</v>
      </c>
      <c r="E26" s="28">
        <v>3100</v>
      </c>
      <c r="F26" s="45"/>
      <c r="G26" s="6">
        <f t="shared" si="1"/>
        <v>57</v>
      </c>
      <c r="H26" s="9">
        <v>265</v>
      </c>
      <c r="I26" s="10" t="s">
        <v>45</v>
      </c>
      <c r="J26" s="28">
        <f>5580+2880-6000+3100+3840</f>
        <v>9400</v>
      </c>
      <c r="K26" s="28" t="s">
        <v>66</v>
      </c>
    </row>
    <row r="27" spans="1:11" ht="36" customHeight="1">
      <c r="A27" s="6">
        <f t="shared" si="0"/>
        <v>25</v>
      </c>
      <c r="B27" s="11">
        <v>136</v>
      </c>
      <c r="C27" s="12" t="s">
        <v>50</v>
      </c>
      <c r="D27" s="28">
        <f>640*8-2560</f>
        <v>2560</v>
      </c>
      <c r="E27" s="28">
        <v>2560</v>
      </c>
      <c r="F27" s="45"/>
      <c r="G27" s="6">
        <f t="shared" si="1"/>
        <v>58</v>
      </c>
      <c r="H27" s="9">
        <v>270</v>
      </c>
      <c r="I27" s="15" t="s">
        <v>48</v>
      </c>
      <c r="J27" s="28">
        <f>3100-1080+3840</f>
        <v>5860</v>
      </c>
      <c r="K27" s="28" t="s">
        <v>66</v>
      </c>
    </row>
    <row r="28" spans="1:11" ht="36" customHeight="1">
      <c r="A28" s="6">
        <f t="shared" si="0"/>
        <v>26</v>
      </c>
      <c r="B28" s="11">
        <v>147</v>
      </c>
      <c r="C28" s="10" t="s">
        <v>51</v>
      </c>
      <c r="D28" s="28">
        <f>3840+3100</f>
        <v>6940</v>
      </c>
      <c r="E28" s="28" t="s">
        <v>66</v>
      </c>
      <c r="F28" s="45"/>
      <c r="G28" s="6">
        <f t="shared" si="1"/>
        <v>59</v>
      </c>
      <c r="H28" s="9">
        <v>273</v>
      </c>
      <c r="I28" s="13" t="s">
        <v>49</v>
      </c>
      <c r="J28" s="28">
        <f>5580-2880+1800-1080+3840</f>
        <v>7260</v>
      </c>
      <c r="K28" s="28" t="s">
        <v>66</v>
      </c>
    </row>
    <row r="29" spans="1:11" ht="36" customHeight="1">
      <c r="A29" s="6">
        <f t="shared" si="0"/>
        <v>27</v>
      </c>
      <c r="B29" s="11">
        <v>148</v>
      </c>
      <c r="C29" s="10" t="s">
        <v>53</v>
      </c>
      <c r="D29" s="28">
        <f>3840+3100</f>
        <v>6940</v>
      </c>
      <c r="E29" s="28" t="s">
        <v>66</v>
      </c>
      <c r="F29" s="45"/>
      <c r="G29" s="6">
        <f t="shared" si="1"/>
        <v>60</v>
      </c>
      <c r="H29" s="9">
        <v>283</v>
      </c>
      <c r="I29" s="10" t="s">
        <v>52</v>
      </c>
      <c r="J29" s="28">
        <f>3100-1550+3840</f>
        <v>5390</v>
      </c>
      <c r="K29" s="28" t="s">
        <v>66</v>
      </c>
    </row>
    <row r="30" spans="1:11" ht="36" customHeight="1">
      <c r="A30" s="6">
        <f t="shared" si="0"/>
        <v>28</v>
      </c>
      <c r="B30" s="11">
        <v>156</v>
      </c>
      <c r="C30" s="10" t="s">
        <v>56</v>
      </c>
      <c r="D30" s="28">
        <f>3840-1500</f>
        <v>2340</v>
      </c>
      <c r="E30" s="28">
        <v>1500</v>
      </c>
      <c r="F30" s="45"/>
      <c r="G30" s="6">
        <f t="shared" si="1"/>
        <v>61</v>
      </c>
      <c r="H30" s="9">
        <v>288</v>
      </c>
      <c r="I30" s="10" t="s">
        <v>54</v>
      </c>
      <c r="J30" s="28">
        <v>3840</v>
      </c>
      <c r="K30" s="28" t="s">
        <v>66</v>
      </c>
    </row>
    <row r="31" spans="1:11" ht="36" customHeight="1">
      <c r="A31" s="6">
        <f t="shared" si="0"/>
        <v>29</v>
      </c>
      <c r="B31" s="11">
        <v>159</v>
      </c>
      <c r="C31" s="10" t="s">
        <v>33</v>
      </c>
      <c r="D31" s="32">
        <v>2840</v>
      </c>
      <c r="E31" s="28">
        <v>1000</v>
      </c>
      <c r="F31" s="45"/>
      <c r="G31" s="6">
        <f t="shared" si="1"/>
        <v>62</v>
      </c>
      <c r="H31" s="9">
        <v>298</v>
      </c>
      <c r="I31" s="10" t="s">
        <v>55</v>
      </c>
      <c r="J31" s="28">
        <v>3840</v>
      </c>
      <c r="K31" s="28" t="s">
        <v>66</v>
      </c>
    </row>
    <row r="32" spans="1:11" ht="36" customHeight="1">
      <c r="A32" s="6">
        <f t="shared" si="0"/>
        <v>30</v>
      </c>
      <c r="B32" s="11">
        <v>161</v>
      </c>
      <c r="C32" s="10" t="s">
        <v>58</v>
      </c>
      <c r="D32" s="28">
        <f>3.71+3100+279.51-3278.12+3840</f>
        <v>3945.1000000000004</v>
      </c>
      <c r="E32" s="28" t="s">
        <v>66</v>
      </c>
      <c r="F32" s="45"/>
      <c r="G32" s="6">
        <f t="shared" si="1"/>
        <v>63</v>
      </c>
      <c r="H32" s="9">
        <v>299</v>
      </c>
      <c r="I32" s="10" t="s">
        <v>57</v>
      </c>
      <c r="J32" s="28">
        <f>3100+3840</f>
        <v>6940</v>
      </c>
      <c r="K32" s="33" t="s">
        <v>66</v>
      </c>
    </row>
    <row r="33" spans="1:11" ht="36" customHeight="1">
      <c r="A33" s="6">
        <f t="shared" si="0"/>
        <v>31</v>
      </c>
      <c r="B33" s="9">
        <v>163</v>
      </c>
      <c r="C33" s="14" t="s">
        <v>60</v>
      </c>
      <c r="D33" s="28">
        <v>3840</v>
      </c>
      <c r="E33" s="28" t="s">
        <v>66</v>
      </c>
      <c r="F33" s="45"/>
      <c r="G33" s="6">
        <f t="shared" si="1"/>
        <v>64</v>
      </c>
      <c r="H33" s="9">
        <v>305</v>
      </c>
      <c r="I33" s="10" t="s">
        <v>18</v>
      </c>
      <c r="J33" s="28">
        <v>840</v>
      </c>
      <c r="K33" s="28">
        <v>3000</v>
      </c>
    </row>
    <row r="34" spans="1:11" ht="36" customHeight="1">
      <c r="A34" s="6">
        <f>1+A33</f>
        <v>32</v>
      </c>
      <c r="B34" s="9">
        <v>171</v>
      </c>
      <c r="C34" s="10" t="s">
        <v>3</v>
      </c>
      <c r="D34" s="28">
        <v>1840</v>
      </c>
      <c r="E34" s="28">
        <v>2000</v>
      </c>
      <c r="F34" s="45"/>
      <c r="G34" s="6">
        <f>1+G33</f>
        <v>65</v>
      </c>
      <c r="H34" s="9">
        <v>314</v>
      </c>
      <c r="I34" s="10" t="s">
        <v>59</v>
      </c>
      <c r="J34" s="28">
        <v>3840</v>
      </c>
      <c r="K34" s="28" t="s">
        <v>66</v>
      </c>
    </row>
    <row r="35" spans="1:11" ht="36" customHeight="1">
      <c r="A35" s="6">
        <f>1+A34</f>
        <v>33</v>
      </c>
      <c r="B35" s="9">
        <v>177</v>
      </c>
      <c r="C35" s="10" t="s">
        <v>6</v>
      </c>
      <c r="D35" s="28">
        <v>3840</v>
      </c>
      <c r="E35" s="28" t="s">
        <v>66</v>
      </c>
      <c r="F35" s="41"/>
      <c r="G35" s="6">
        <f>1+G34</f>
        <v>66</v>
      </c>
      <c r="H35" s="9">
        <v>318</v>
      </c>
      <c r="I35" s="10" t="s">
        <v>61</v>
      </c>
      <c r="J35" s="28">
        <v>2640</v>
      </c>
      <c r="K35" s="28">
        <v>200</v>
      </c>
    </row>
    <row r="36" spans="1:11" s="43" customFormat="1" ht="22.5" customHeight="1">
      <c r="A36" s="61"/>
      <c r="B36" s="38"/>
      <c r="C36" s="39"/>
      <c r="D36" s="62">
        <f>SUM(D3:D35)</f>
        <v>135659.1</v>
      </c>
      <c r="E36" s="40"/>
      <c r="F36" s="41"/>
      <c r="G36" s="42"/>
      <c r="H36" s="38"/>
      <c r="I36" s="39"/>
      <c r="J36" s="62">
        <f>SUM(J3:J35)</f>
        <v>120777</v>
      </c>
      <c r="K36" s="40"/>
    </row>
    <row r="37" spans="1:11" ht="52.5" customHeight="1">
      <c r="A37" s="52"/>
      <c r="B37" s="64" t="s">
        <v>69</v>
      </c>
      <c r="C37" s="65"/>
      <c r="D37" s="65"/>
      <c r="E37" s="65"/>
      <c r="F37" s="65"/>
      <c r="G37" s="65"/>
      <c r="H37" s="65"/>
      <c r="I37" s="66">
        <f>D36+120777</f>
        <v>256436.1</v>
      </c>
      <c r="J37" s="66"/>
      <c r="K37" s="66"/>
    </row>
    <row r="38" spans="1:11" ht="36" customHeight="1">
      <c r="A38" s="60"/>
      <c r="B38" s="48"/>
      <c r="C38" s="49"/>
      <c r="D38" s="50"/>
      <c r="E38" s="50"/>
      <c r="F38" s="51"/>
      <c r="G38" s="52"/>
      <c r="H38" s="16"/>
      <c r="I38" s="16"/>
      <c r="J38" s="16"/>
      <c r="K38" s="16"/>
    </row>
    <row r="39" spans="1:11" ht="36" customHeight="1">
      <c r="A39" s="60"/>
      <c r="B39" s="48"/>
      <c r="C39" s="49"/>
      <c r="D39" s="50"/>
      <c r="E39" s="50"/>
      <c r="F39" s="51"/>
      <c r="G39" s="52"/>
      <c r="H39" s="48"/>
      <c r="I39" s="49"/>
      <c r="J39" s="50"/>
      <c r="K39" s="50"/>
    </row>
    <row r="40" spans="1:11" ht="36" customHeight="1">
      <c r="A40" s="60"/>
      <c r="B40" s="48"/>
      <c r="C40" s="49"/>
      <c r="D40" s="50"/>
      <c r="E40" s="50"/>
      <c r="F40" s="51"/>
      <c r="G40" s="52"/>
      <c r="H40" s="48"/>
      <c r="I40" s="49"/>
      <c r="J40" s="50"/>
      <c r="K40" s="50"/>
    </row>
    <row r="41" spans="1:11" ht="36" customHeight="1">
      <c r="A41" s="60"/>
      <c r="B41" s="48"/>
      <c r="C41" s="49"/>
      <c r="D41" s="50"/>
      <c r="E41" s="50"/>
      <c r="F41" s="51"/>
      <c r="G41" s="52"/>
      <c r="H41" s="48"/>
      <c r="I41" s="49"/>
      <c r="J41" s="53"/>
      <c r="K41" s="50"/>
    </row>
    <row r="42" spans="1:11" ht="36" customHeight="1">
      <c r="A42" s="60"/>
      <c r="B42" s="48"/>
      <c r="C42" s="49"/>
      <c r="D42" s="53"/>
      <c r="E42" s="50"/>
      <c r="F42" s="51"/>
      <c r="G42" s="52"/>
      <c r="H42" s="48"/>
      <c r="I42" s="49"/>
      <c r="J42" s="50"/>
      <c r="K42" s="50"/>
    </row>
    <row r="43" spans="1:11" ht="36" customHeight="1">
      <c r="A43" s="60"/>
      <c r="B43" s="48"/>
      <c r="C43" s="49"/>
      <c r="D43" s="50"/>
      <c r="E43" s="50"/>
      <c r="F43" s="51"/>
      <c r="G43" s="52"/>
      <c r="H43" s="48"/>
      <c r="I43" s="49"/>
      <c r="J43" s="50"/>
      <c r="K43" s="50"/>
    </row>
    <row r="44" spans="1:11" ht="36" customHeight="1">
      <c r="A44" s="60"/>
      <c r="B44" s="48"/>
      <c r="C44" s="49"/>
      <c r="D44" s="50"/>
      <c r="E44" s="50"/>
      <c r="F44" s="51"/>
      <c r="G44" s="52"/>
      <c r="H44" s="48"/>
      <c r="I44" s="49"/>
      <c r="J44" s="50"/>
      <c r="K44" s="50"/>
    </row>
    <row r="45" spans="1:11" ht="36" customHeight="1">
      <c r="A45" s="60"/>
      <c r="B45" s="48"/>
      <c r="C45" s="49"/>
      <c r="D45" s="50"/>
      <c r="E45" s="50"/>
      <c r="F45" s="51"/>
      <c r="G45" s="52"/>
      <c r="H45" s="48"/>
      <c r="I45" s="49"/>
      <c r="J45" s="50"/>
      <c r="K45" s="50"/>
    </row>
    <row r="46" spans="1:11" ht="36" customHeight="1">
      <c r="A46" s="60"/>
      <c r="B46" s="48"/>
      <c r="C46" s="49"/>
      <c r="D46" s="50"/>
      <c r="E46" s="50"/>
      <c r="F46" s="51"/>
      <c r="G46" s="52"/>
      <c r="H46" s="48"/>
      <c r="I46" s="49"/>
      <c r="J46" s="50"/>
      <c r="K46" s="50"/>
    </row>
    <row r="47" spans="1:11" ht="36" customHeight="1">
      <c r="A47" s="60"/>
      <c r="B47" s="48"/>
      <c r="C47" s="49"/>
      <c r="D47" s="50"/>
      <c r="E47" s="50"/>
      <c r="F47" s="51"/>
      <c r="G47" s="52"/>
      <c r="H47" s="48"/>
      <c r="I47" s="49"/>
      <c r="J47" s="50"/>
      <c r="K47" s="50"/>
    </row>
    <row r="48" spans="1:11" ht="36" customHeight="1">
      <c r="A48" s="60"/>
      <c r="B48" s="48"/>
      <c r="C48" s="49"/>
      <c r="D48" s="50"/>
      <c r="E48" s="50"/>
      <c r="F48" s="51"/>
      <c r="G48" s="52"/>
      <c r="H48" s="48"/>
      <c r="I48" s="49"/>
      <c r="J48" s="16"/>
      <c r="K48" s="54"/>
    </row>
    <row r="49" spans="1:11" ht="36" customHeight="1">
      <c r="A49" s="60"/>
      <c r="B49" s="48"/>
      <c r="C49" s="49"/>
      <c r="D49" s="16"/>
      <c r="E49" s="54"/>
      <c r="F49" s="51"/>
      <c r="G49" s="52"/>
      <c r="H49" s="48"/>
      <c r="I49" s="49"/>
      <c r="J49" s="50"/>
      <c r="K49" s="50"/>
    </row>
    <row r="50" spans="1:11" ht="36" customHeight="1">
      <c r="A50" s="60"/>
      <c r="B50" s="48"/>
      <c r="C50" s="49"/>
      <c r="D50" s="50"/>
      <c r="E50" s="50"/>
      <c r="F50" s="51"/>
      <c r="G50" s="52"/>
      <c r="H50" s="48"/>
      <c r="I50" s="55"/>
      <c r="J50" s="50"/>
      <c r="K50" s="50"/>
    </row>
    <row r="51" spans="1:11" ht="36" customHeight="1">
      <c r="A51" s="60"/>
      <c r="B51" s="48"/>
      <c r="C51" s="55"/>
      <c r="D51" s="50"/>
      <c r="E51" s="50"/>
      <c r="F51" s="51"/>
      <c r="G51" s="52"/>
      <c r="H51" s="48"/>
      <c r="I51" s="56"/>
      <c r="J51" s="50"/>
      <c r="K51" s="50"/>
    </row>
    <row r="52" spans="1:11" ht="36" customHeight="1">
      <c r="A52" s="60"/>
      <c r="B52" s="48"/>
      <c r="C52" s="56"/>
      <c r="D52" s="50"/>
      <c r="E52" s="50"/>
      <c r="F52" s="51"/>
      <c r="G52" s="52"/>
      <c r="H52" s="48"/>
      <c r="I52" s="49"/>
      <c r="J52" s="50"/>
      <c r="K52" s="50"/>
    </row>
    <row r="53" spans="1:11" ht="36" customHeight="1">
      <c r="A53" s="60"/>
      <c r="B53" s="48"/>
      <c r="C53" s="49"/>
      <c r="D53" s="50"/>
      <c r="E53" s="50"/>
      <c r="F53" s="51"/>
      <c r="G53" s="52"/>
      <c r="H53" s="48"/>
      <c r="I53" s="49"/>
      <c r="J53" s="50"/>
      <c r="K53" s="50"/>
    </row>
    <row r="54" spans="1:11" ht="36" customHeight="1">
      <c r="A54" s="60"/>
      <c r="B54" s="48"/>
      <c r="C54" s="49"/>
      <c r="D54" s="50"/>
      <c r="E54" s="50"/>
      <c r="F54" s="51"/>
      <c r="G54" s="52"/>
      <c r="H54" s="48"/>
      <c r="I54" s="49"/>
      <c r="J54" s="50"/>
      <c r="K54" s="50"/>
    </row>
    <row r="55" spans="1:11" ht="36" customHeight="1">
      <c r="A55" s="60"/>
      <c r="B55" s="48"/>
      <c r="C55" s="49"/>
      <c r="D55" s="50"/>
      <c r="E55" s="50"/>
      <c r="F55" s="51"/>
      <c r="G55" s="52"/>
      <c r="H55" s="48"/>
      <c r="I55" s="49"/>
      <c r="J55" s="57"/>
      <c r="K55" s="16"/>
    </row>
    <row r="56" spans="1:11" ht="36" customHeight="1">
      <c r="A56" s="60"/>
      <c r="B56" s="48"/>
      <c r="C56" s="49"/>
      <c r="D56" s="57"/>
      <c r="E56" s="16"/>
      <c r="F56" s="51"/>
      <c r="G56" s="52"/>
      <c r="H56" s="48"/>
      <c r="I56" s="49"/>
      <c r="J56" s="50"/>
      <c r="K56" s="50"/>
    </row>
    <row r="57" spans="1:11" ht="36" customHeight="1">
      <c r="A57" s="60"/>
      <c r="B57" s="48"/>
      <c r="C57" s="49"/>
      <c r="D57" s="50"/>
      <c r="E57" s="50"/>
      <c r="F57" s="58"/>
      <c r="G57" s="52"/>
      <c r="H57" s="48"/>
      <c r="I57" s="49"/>
      <c r="J57" s="50"/>
      <c r="K57" s="50"/>
    </row>
    <row r="58" spans="1:11" ht="36" customHeight="1">
      <c r="A58" s="60"/>
      <c r="B58" s="48"/>
      <c r="C58" s="49"/>
      <c r="D58" s="50"/>
      <c r="E58" s="50"/>
      <c r="F58" s="51"/>
      <c r="G58" s="52"/>
      <c r="H58" s="48"/>
      <c r="I58" s="49"/>
      <c r="J58" s="50"/>
      <c r="K58" s="50"/>
    </row>
    <row r="59" spans="1:11" ht="36" customHeight="1">
      <c r="A59" s="60"/>
      <c r="B59" s="48"/>
      <c r="C59" s="49"/>
      <c r="D59" s="50"/>
      <c r="E59" s="50"/>
      <c r="F59" s="51"/>
      <c r="G59" s="52"/>
      <c r="H59" s="48"/>
      <c r="I59" s="49"/>
      <c r="J59" s="50"/>
      <c r="K59" s="50"/>
    </row>
    <row r="60" spans="1:11" ht="36" customHeight="1">
      <c r="A60" s="60"/>
      <c r="B60" s="48"/>
      <c r="C60" s="49"/>
      <c r="D60" s="50"/>
      <c r="E60" s="50"/>
      <c r="F60" s="51"/>
      <c r="G60" s="52"/>
      <c r="H60" s="48"/>
      <c r="I60" s="49"/>
      <c r="J60" s="50"/>
      <c r="K60" s="50"/>
    </row>
    <row r="61" spans="1:11" ht="36" customHeight="1">
      <c r="A61" s="60"/>
      <c r="B61" s="48"/>
      <c r="C61" s="49"/>
      <c r="D61" s="59"/>
      <c r="E61" s="50"/>
      <c r="F61" s="51"/>
      <c r="G61" s="52"/>
      <c r="H61" s="48"/>
      <c r="I61" s="49"/>
      <c r="J61" s="50"/>
      <c r="K61" s="50"/>
    </row>
    <row r="62" spans="1:11" ht="36" customHeight="1">
      <c r="A62" s="60"/>
      <c r="B62" s="48"/>
      <c r="C62" s="49"/>
      <c r="D62" s="50"/>
      <c r="E62" s="50"/>
      <c r="F62" s="51"/>
      <c r="G62" s="52"/>
      <c r="H62" s="48"/>
      <c r="I62" s="49"/>
      <c r="J62" s="50"/>
      <c r="K62" s="50"/>
    </row>
    <row r="63" spans="1:11" ht="36" customHeight="1">
      <c r="A63" s="60"/>
      <c r="B63" s="48"/>
      <c r="C63" s="49"/>
      <c r="D63" s="50"/>
      <c r="E63" s="50"/>
      <c r="F63" s="58"/>
      <c r="G63" s="52"/>
      <c r="H63" s="48"/>
      <c r="I63" s="49"/>
      <c r="J63" s="50"/>
      <c r="K63" s="50"/>
    </row>
    <row r="64" spans="1:11" ht="36" customHeight="1">
      <c r="A64" s="60"/>
      <c r="B64" s="48"/>
      <c r="C64" s="49"/>
      <c r="D64" s="50"/>
      <c r="E64" s="50"/>
      <c r="F64" s="51"/>
      <c r="G64" s="52"/>
      <c r="H64" s="48"/>
      <c r="I64" s="49"/>
      <c r="J64" s="50"/>
      <c r="K64" s="50"/>
    </row>
    <row r="65" spans="1:11" ht="36" customHeight="1">
      <c r="A65" s="60"/>
      <c r="B65" s="48"/>
      <c r="C65" s="49"/>
      <c r="D65" s="50"/>
      <c r="E65" s="50"/>
      <c r="F65" s="51"/>
      <c r="G65" s="52"/>
      <c r="H65" s="48"/>
      <c r="I65" s="49"/>
      <c r="J65" s="50"/>
      <c r="K65" s="50"/>
    </row>
    <row r="66" spans="1:11" ht="36" customHeight="1">
      <c r="A66" s="60"/>
      <c r="B66" s="48"/>
      <c r="C66" s="49"/>
      <c r="D66" s="50"/>
      <c r="E66" s="50"/>
      <c r="F66" s="51"/>
      <c r="G66" s="51"/>
      <c r="H66" s="51"/>
      <c r="I66" s="48"/>
      <c r="J66" s="51"/>
      <c r="K66" s="51"/>
    </row>
    <row r="67" spans="1:11" ht="36" customHeight="1">
      <c r="A67" s="18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36" customHeight="1">
      <c r="A68" s="18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36" customHeight="1">
      <c r="A69" s="18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36" customHeight="1">
      <c r="A70" s="18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ht="36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ht="36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ht="36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ht="36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spans="2:7" ht="36" customHeight="1">
      <c r="B128" s="16"/>
      <c r="C128" s="17"/>
      <c r="D128" s="18"/>
      <c r="E128" s="19"/>
      <c r="F128" s="19"/>
      <c r="G128" s="18"/>
    </row>
    <row r="129" spans="2:7" ht="31.5" customHeight="1">
      <c r="B129" s="18"/>
      <c r="C129" s="20"/>
      <c r="D129" s="21"/>
      <c r="E129" s="22"/>
      <c r="F129" s="22"/>
      <c r="G129" s="18"/>
    </row>
    <row r="130" spans="2:7" ht="15.75">
      <c r="B130" s="18"/>
      <c r="C130" s="23"/>
      <c r="D130" s="24"/>
      <c r="E130" s="25"/>
      <c r="F130" s="25"/>
      <c r="G130" s="18"/>
    </row>
    <row r="131" spans="2:7" ht="12.75">
      <c r="B131" s="18"/>
      <c r="C131" s="17"/>
      <c r="D131" s="18"/>
      <c r="E131" s="18"/>
      <c r="F131" s="18"/>
      <c r="G131" s="18"/>
    </row>
    <row r="132" spans="2:7" ht="12.75">
      <c r="B132" s="18"/>
      <c r="C132" s="26"/>
      <c r="D132" s="18"/>
      <c r="E132" s="18"/>
      <c r="F132" s="18"/>
      <c r="G132" s="18"/>
    </row>
    <row r="133" spans="2:7" ht="12.75">
      <c r="B133" s="18"/>
      <c r="C133" s="18"/>
      <c r="D133" s="18"/>
      <c r="E133" s="18"/>
      <c r="F133" s="18"/>
      <c r="G133" s="18"/>
    </row>
  </sheetData>
  <sheetProtection/>
  <mergeCells count="2">
    <mergeCell ref="B37:H37"/>
    <mergeCell ref="I37:K37"/>
  </mergeCells>
  <printOptions verticalCentered="1"/>
  <pageMargins left="0.15748031496062992" right="0.11811023622047245" top="0.26" bottom="0.21" header="0.25" footer="0.25"/>
  <pageSetup cellComments="asDisplayed" horizontalDpi="120" verticalDpi="120" orientation="portrait" paperSize="9" scale="61" r:id="rId4"/>
  <headerFooter alignWithMargins="0">
    <oddHeader>&amp;CПодготовил: petrov.a &amp;D&amp;RСтраница &amp;P</oddHeader>
  </headerFooter>
  <rowBreaks count="1" manualBreakCount="1">
    <brk id="37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petrov.a</dc:creator>
  <cp:keywords/>
  <dc:description/>
  <cp:lastModifiedBy>petrov.a</cp:lastModifiedBy>
  <cp:lastPrinted>2010-09-21T11:27:41Z</cp:lastPrinted>
  <dcterms:created xsi:type="dcterms:W3CDTF">2010-07-26T12:15:56Z</dcterms:created>
  <dcterms:modified xsi:type="dcterms:W3CDTF">2010-09-21T11:33:27Z</dcterms:modified>
  <cp:category/>
  <cp:version/>
  <cp:contentType/>
  <cp:contentStatus/>
</cp:coreProperties>
</file>