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31" windowWidth="15480" windowHeight="9120" activeTab="0"/>
  </bookViews>
  <sheets>
    <sheet name="проект сметы на 2011" sheetId="1" r:id="rId1"/>
  </sheets>
  <definedNames>
    <definedName name="_xlnm.Print_Area" localSheetId="0">'проект сметы на 2011'!$A$1:$K$61</definedName>
  </definedNames>
  <calcPr fullCalcOnLoad="1"/>
</workbook>
</file>

<file path=xl/sharedStrings.xml><?xml version="1.0" encoding="utf-8"?>
<sst xmlns="http://schemas.openxmlformats.org/spreadsheetml/2006/main" count="56" uniqueCount="51">
  <si>
    <t>Земельный налог</t>
  </si>
  <si>
    <t>зимняя чистка дорог</t>
  </si>
  <si>
    <t>ИТОГО:</t>
  </si>
  <si>
    <t>непредвиденные расходы</t>
  </si>
  <si>
    <t>с 6 соток</t>
  </si>
  <si>
    <t xml:space="preserve"> вывоз мусора              </t>
  </si>
  <si>
    <t xml:space="preserve">наружное освещение </t>
  </si>
  <si>
    <t>аттестация  электриков</t>
  </si>
  <si>
    <t>с 1 сотки</t>
  </si>
  <si>
    <t>членские взносы</t>
  </si>
  <si>
    <t>Целевые  взносы</t>
  </si>
  <si>
    <t>Всего по смете:</t>
  </si>
  <si>
    <t>поч.отпр., моб.связь</t>
  </si>
  <si>
    <t>услуги связи</t>
  </si>
  <si>
    <t>канц.,строй.товары, трансп</t>
  </si>
  <si>
    <t>услуги банка</t>
  </si>
  <si>
    <t>ежегодная</t>
  </si>
  <si>
    <t>Общий взнос в СНТ на 2011 год</t>
  </si>
  <si>
    <t>благоустройство канав основных дорог</t>
  </si>
  <si>
    <t xml:space="preserve">канцелярские расходы </t>
  </si>
  <si>
    <t xml:space="preserve">дежурные СНТ </t>
  </si>
  <si>
    <t>подсыпка дорог с  трамбовкой</t>
  </si>
  <si>
    <t>расходы на счетчики контроля э\э</t>
  </si>
  <si>
    <t>контролеры счетчиков в СНТ( май-август)</t>
  </si>
  <si>
    <t>Госпожарнадзор</t>
  </si>
  <si>
    <t>Содержание правления</t>
  </si>
  <si>
    <t>Ремонт колонок</t>
  </si>
  <si>
    <t>в 2010- 26 000руб.</t>
  </si>
  <si>
    <t>электрохозяйство</t>
  </si>
  <si>
    <t>Госпожнадзор - работы по предписанию</t>
  </si>
  <si>
    <t>6 машин за сезон + несанк. Свалки</t>
  </si>
  <si>
    <t>обогрев,освещение, благоустройство</t>
  </si>
  <si>
    <t>в месяц</t>
  </si>
  <si>
    <t>( устройство приямков)</t>
  </si>
  <si>
    <t>чистка водопропускных труб</t>
  </si>
  <si>
    <t>в 2010- 9 400руб.</t>
  </si>
  <si>
    <t>чистка  трактором</t>
  </si>
  <si>
    <t xml:space="preserve"> Налоги</t>
  </si>
  <si>
    <t>председатель, бухгалтер,комендант, казначей,2 ответ.за электрохозяйство.</t>
  </si>
  <si>
    <t>АУП- 6служ.</t>
  </si>
  <si>
    <t xml:space="preserve">приобретение ламп,ремонт и установка светильников освещения    (ранее демонтированных) </t>
  </si>
  <si>
    <t>Прочие расходы</t>
  </si>
  <si>
    <t>потери э/э в сетях, недоплаты,аванс</t>
  </si>
  <si>
    <t>основные дороги СНТ+долевое участие проезды(50/50%)</t>
  </si>
  <si>
    <t>2010 приобретено только 2 колонки</t>
  </si>
  <si>
    <t>ограждение правления</t>
  </si>
  <si>
    <t>40 000 руб. аванс по договору,   недоплаты  за потребленную э\э</t>
  </si>
  <si>
    <t>контроль потребления по кварталам</t>
  </si>
  <si>
    <t>2 работника ( май-август)</t>
  </si>
  <si>
    <t xml:space="preserve">  Смета СНТ "ЗОДЧИЙ" на 2011 год </t>
  </si>
  <si>
    <t>Утверждена собранием 22 января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</si>
</sst>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u val="single"/>
      <sz val="28"/>
      <name val="Arial Cyr"/>
      <family val="0"/>
    </font>
    <font>
      <b/>
      <i/>
      <u val="single"/>
      <sz val="28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i/>
      <u val="single"/>
      <sz val="18"/>
      <name val="Arial Cyr"/>
      <family val="0"/>
    </font>
    <font>
      <b/>
      <i/>
      <sz val="20"/>
      <name val="Arial Cyr"/>
      <family val="0"/>
    </font>
    <font>
      <b/>
      <sz val="26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b/>
      <i/>
      <u val="single"/>
      <sz val="48"/>
      <name val="Arial Cyr"/>
      <family val="0"/>
    </font>
    <font>
      <b/>
      <i/>
      <sz val="22"/>
      <name val="Arial Cyr"/>
      <family val="0"/>
    </font>
    <font>
      <b/>
      <i/>
      <sz val="36"/>
      <name val="Arial Cyr"/>
      <family val="0"/>
    </font>
    <font>
      <b/>
      <sz val="28"/>
      <name val="Arial Cyr"/>
      <family val="0"/>
    </font>
    <font>
      <b/>
      <sz val="36"/>
      <name val="Arial Cyr"/>
      <family val="0"/>
    </font>
    <font>
      <b/>
      <i/>
      <sz val="28"/>
      <name val="Arial Cyr"/>
      <family val="0"/>
    </font>
    <font>
      <b/>
      <u val="single"/>
      <sz val="48"/>
      <name val="Arial Cyr"/>
      <family val="0"/>
    </font>
    <font>
      <b/>
      <sz val="48"/>
      <name val="Arial Cyr"/>
      <family val="0"/>
    </font>
    <font>
      <b/>
      <sz val="24"/>
      <name val="Arial Cyr"/>
      <family val="0"/>
    </font>
    <font>
      <sz val="24"/>
      <name val="Times New Roman"/>
      <family val="1"/>
    </font>
    <font>
      <b/>
      <u val="single"/>
      <sz val="36"/>
      <name val="Arial Cyr"/>
      <family val="0"/>
    </font>
    <font>
      <b/>
      <i/>
      <u val="single"/>
      <sz val="36"/>
      <name val="Arial Cyr"/>
      <family val="0"/>
    </font>
    <font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6"/>
      <name val="Arial Cyr"/>
      <family val="0"/>
    </font>
    <font>
      <u val="single"/>
      <sz val="10"/>
      <name val="Arial Cyr"/>
      <family val="0"/>
    </font>
    <font>
      <u val="single"/>
      <sz val="4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distributed" shrinkToFi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14" fillId="0" borderId="10" xfId="0" applyFont="1" applyBorder="1" applyAlignment="1">
      <alignment horizontal="center"/>
    </xf>
    <xf numFmtId="165" fontId="16" fillId="0" borderId="14" xfId="0" applyNumberFormat="1" applyFont="1" applyBorder="1" applyAlignment="1">
      <alignment horizontal="center"/>
    </xf>
    <xf numFmtId="5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distributed"/>
    </xf>
    <xf numFmtId="164" fontId="14" fillId="0" borderId="10" xfId="0" applyNumberFormat="1" applyFont="1" applyBorder="1" applyAlignment="1">
      <alignment horizontal="center" vertical="distributed"/>
    </xf>
    <xf numFmtId="9" fontId="14" fillId="0" borderId="10" xfId="0" applyNumberFormat="1" applyFont="1" applyBorder="1" applyAlignment="1">
      <alignment horizontal="center" vertical="distributed"/>
    </xf>
    <xf numFmtId="0" fontId="20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65" fontId="21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 vertical="distributed"/>
    </xf>
    <xf numFmtId="164" fontId="16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164" fontId="23" fillId="0" borderId="10" xfId="0" applyNumberFormat="1" applyFont="1" applyBorder="1" applyAlignment="1">
      <alignment horizontal="center"/>
    </xf>
    <xf numFmtId="7" fontId="25" fillId="0" borderId="10" xfId="0" applyNumberFormat="1" applyFont="1" applyBorder="1" applyAlignment="1">
      <alignment horizontal="center"/>
    </xf>
    <xf numFmtId="7" fontId="20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164" fontId="21" fillId="0" borderId="10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9" fontId="16" fillId="0" borderId="10" xfId="0" applyNumberFormat="1" applyFont="1" applyBorder="1" applyAlignment="1">
      <alignment horizontal="center" vertical="distributed"/>
    </xf>
    <xf numFmtId="0" fontId="16" fillId="0" borderId="10" xfId="0" applyFont="1" applyBorder="1" applyAlignment="1">
      <alignment vertical="distributed"/>
    </xf>
    <xf numFmtId="165" fontId="2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distributed" shrinkToFit="1"/>
    </xf>
    <xf numFmtId="0" fontId="2" fillId="0" borderId="10" xfId="0" applyFont="1" applyBorder="1" applyAlignment="1">
      <alignment/>
    </xf>
    <xf numFmtId="165" fontId="31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33" borderId="11" xfId="0" applyFont="1" applyFill="1" applyBorder="1" applyAlignment="1">
      <alignment/>
    </xf>
    <xf numFmtId="5" fontId="26" fillId="33" borderId="12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5" fontId="29" fillId="34" borderId="12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16" fillId="35" borderId="18" xfId="0" applyFont="1" applyFill="1" applyBorder="1" applyAlignment="1">
      <alignment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vertical="distributed"/>
    </xf>
    <xf numFmtId="164" fontId="16" fillId="35" borderId="20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164" fontId="2" fillId="35" borderId="13" xfId="0" applyNumberFormat="1" applyFont="1" applyFill="1" applyBorder="1" applyAlignment="1">
      <alignment/>
    </xf>
    <xf numFmtId="0" fontId="27" fillId="0" borderId="12" xfId="0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 vertical="distributed"/>
    </xf>
    <xf numFmtId="3" fontId="27" fillId="0" borderId="15" xfId="0" applyNumberFormat="1" applyFont="1" applyBorder="1" applyAlignment="1">
      <alignment horizontal="center" vertical="center" readingOrder="1"/>
    </xf>
    <xf numFmtId="3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/>
    </xf>
    <xf numFmtId="167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 shrinkToFit="1"/>
    </xf>
    <xf numFmtId="167" fontId="27" fillId="0" borderId="15" xfId="0" applyNumberFormat="1" applyFont="1" applyBorder="1" applyAlignment="1">
      <alignment horizontal="center" vertical="distributed"/>
    </xf>
    <xf numFmtId="167" fontId="27" fillId="0" borderId="16" xfId="0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distributed"/>
    </xf>
    <xf numFmtId="0" fontId="20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164" fontId="14" fillId="35" borderId="17" xfId="0" applyNumberFormat="1" applyFont="1" applyFill="1" applyBorder="1" applyAlignment="1">
      <alignment horizontal="center" vertical="center"/>
    </xf>
    <xf numFmtId="164" fontId="21" fillId="35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164" fontId="23" fillId="35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distributed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6" xfId="0" applyFont="1" applyFill="1" applyBorder="1" applyAlignment="1">
      <alignment horizontal="center" vertical="distributed"/>
    </xf>
    <xf numFmtId="0" fontId="2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distributed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0" fillId="36" borderId="12" xfId="0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 vertical="distributed"/>
    </xf>
    <xf numFmtId="164" fontId="14" fillId="36" borderId="10" xfId="0" applyNumberFormat="1" applyFont="1" applyFill="1" applyBorder="1" applyAlignment="1">
      <alignment horizontal="center" vertical="distributed"/>
    </xf>
    <xf numFmtId="0" fontId="14" fillId="36" borderId="22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distributed"/>
    </xf>
    <xf numFmtId="164" fontId="14" fillId="36" borderId="10" xfId="0" applyNumberFormat="1" applyFont="1" applyFill="1" applyBorder="1" applyAlignment="1">
      <alignment horizontal="center"/>
    </xf>
    <xf numFmtId="164" fontId="5" fillId="36" borderId="10" xfId="0" applyNumberFormat="1" applyFont="1" applyFill="1" applyBorder="1" applyAlignment="1">
      <alignment horizontal="center"/>
    </xf>
    <xf numFmtId="164" fontId="5" fillId="36" borderId="23" xfId="0" applyNumberFormat="1" applyFont="1" applyFill="1" applyBorder="1" applyAlignment="1">
      <alignment horizontal="center"/>
    </xf>
    <xf numFmtId="7" fontId="25" fillId="36" borderId="10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 vertical="center" wrapText="1"/>
    </xf>
    <xf numFmtId="164" fontId="14" fillId="36" borderId="10" xfId="0" applyNumberFormat="1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 wrapText="1"/>
    </xf>
    <xf numFmtId="0" fontId="14" fillId="36" borderId="0" xfId="0" applyFont="1" applyFill="1" applyAlignment="1">
      <alignment/>
    </xf>
    <xf numFmtId="0" fontId="14" fillId="36" borderId="10" xfId="0" applyFont="1" applyFill="1" applyBorder="1" applyAlignment="1">
      <alignment horizontal="center" wrapText="1"/>
    </xf>
    <xf numFmtId="0" fontId="20" fillId="36" borderId="16" xfId="0" applyFont="1" applyFill="1" applyBorder="1" applyAlignment="1">
      <alignment horizontal="center"/>
    </xf>
    <xf numFmtId="44" fontId="14" fillId="36" borderId="15" xfId="0" applyNumberFormat="1" applyFont="1" applyFill="1" applyBorder="1" applyAlignment="1">
      <alignment horizontal="center" vertical="center" readingOrder="1"/>
    </xf>
    <xf numFmtId="0" fontId="0" fillId="36" borderId="0" xfId="0" applyFill="1" applyAlignment="1">
      <alignment/>
    </xf>
    <xf numFmtId="0" fontId="13" fillId="36" borderId="10" xfId="0" applyFont="1" applyFill="1" applyBorder="1" applyAlignment="1">
      <alignment horizontal="center"/>
    </xf>
    <xf numFmtId="164" fontId="14" fillId="36" borderId="15" xfId="0" applyNumberFormat="1" applyFont="1" applyFill="1" applyBorder="1" applyAlignment="1">
      <alignment horizontal="center"/>
    </xf>
    <xf numFmtId="164" fontId="14" fillId="36" borderId="16" xfId="0" applyNumberFormat="1" applyFont="1" applyFill="1" applyBorder="1" applyAlignment="1">
      <alignment horizontal="center"/>
    </xf>
    <xf numFmtId="165" fontId="16" fillId="36" borderId="10" xfId="0" applyNumberFormat="1" applyFont="1" applyFill="1" applyBorder="1" applyAlignment="1">
      <alignment horizontal="center"/>
    </xf>
    <xf numFmtId="164" fontId="16" fillId="36" borderId="0" xfId="0" applyNumberFormat="1" applyFont="1" applyFill="1" applyBorder="1" applyAlignment="1">
      <alignment/>
    </xf>
    <xf numFmtId="164" fontId="16" fillId="36" borderId="25" xfId="0" applyNumberFormat="1" applyFont="1" applyFill="1" applyBorder="1" applyAlignment="1">
      <alignment/>
    </xf>
    <xf numFmtId="0" fontId="13" fillId="36" borderId="12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5" fontId="14" fillId="36" borderId="26" xfId="0" applyNumberFormat="1" applyFont="1" applyFill="1" applyBorder="1" applyAlignment="1">
      <alignment horizontal="center" vertical="distributed" shrinkToFit="1"/>
    </xf>
    <xf numFmtId="0" fontId="4" fillId="36" borderId="0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9" fillId="36" borderId="28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 vertical="center" readingOrder="1"/>
    </xf>
    <xf numFmtId="0" fontId="18" fillId="36" borderId="10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vertical="distributed"/>
    </xf>
    <xf numFmtId="0" fontId="14" fillId="36" borderId="10" xfId="0" applyFont="1" applyFill="1" applyBorder="1" applyAlignment="1">
      <alignment vertical="distributed" shrinkToFit="1"/>
    </xf>
    <xf numFmtId="0" fontId="14" fillId="36" borderId="29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4" fillId="36" borderId="23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164" fontId="28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6" borderId="23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distributed" shrinkToFit="1"/>
    </xf>
    <xf numFmtId="0" fontId="28" fillId="36" borderId="23" xfId="0" applyFont="1" applyFill="1" applyBorder="1" applyAlignment="1">
      <alignment horizontal="center" vertical="distributed" shrinkToFit="1"/>
    </xf>
    <xf numFmtId="0" fontId="36" fillId="0" borderId="0" xfId="0" applyFont="1" applyAlignment="1">
      <alignment/>
    </xf>
    <xf numFmtId="0" fontId="36" fillId="36" borderId="0" xfId="0" applyFont="1" applyFill="1" applyAlignment="1">
      <alignment/>
    </xf>
    <xf numFmtId="7" fontId="28" fillId="0" borderId="10" xfId="0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8" fillId="36" borderId="28" xfId="0" applyFont="1" applyFill="1" applyBorder="1" applyAlignment="1">
      <alignment horizontal="center"/>
    </xf>
    <xf numFmtId="7" fontId="26" fillId="0" borderId="10" xfId="0" applyNumberFormat="1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164" fontId="36" fillId="36" borderId="23" xfId="0" applyNumberFormat="1" applyFont="1" applyFill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64" fontId="36" fillId="36" borderId="0" xfId="0" applyNumberFormat="1" applyFont="1" applyFill="1" applyBorder="1" applyAlignment="1">
      <alignment horizontal="center"/>
    </xf>
    <xf numFmtId="5" fontId="28" fillId="0" borderId="12" xfId="0" applyNumberFormat="1" applyFont="1" applyBorder="1" applyAlignment="1">
      <alignment horizontal="center" vertical="distributed" shrinkToFit="1"/>
    </xf>
    <xf numFmtId="0" fontId="36" fillId="0" borderId="0" xfId="0" applyFont="1" applyBorder="1" applyAlignment="1">
      <alignment/>
    </xf>
    <xf numFmtId="0" fontId="36" fillId="36" borderId="0" xfId="0" applyFont="1" applyFill="1" applyBorder="1" applyAlignment="1">
      <alignment/>
    </xf>
    <xf numFmtId="5" fontId="26" fillId="0" borderId="12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30" xfId="0" applyFont="1" applyBorder="1" applyAlignment="1">
      <alignment vertical="distributed"/>
    </xf>
    <xf numFmtId="0" fontId="21" fillId="0" borderId="31" xfId="0" applyFont="1" applyBorder="1" applyAlignment="1">
      <alignment vertical="distributed"/>
    </xf>
    <xf numFmtId="0" fontId="3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distributed"/>
    </xf>
    <xf numFmtId="0" fontId="27" fillId="0" borderId="12" xfId="0" applyFont="1" applyBorder="1" applyAlignment="1">
      <alignment horizontal="center" vertical="distributed"/>
    </xf>
    <xf numFmtId="0" fontId="24" fillId="0" borderId="1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4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2390775</xdr:colOff>
      <xdr:row>6</xdr:row>
      <xdr:rowOff>0</xdr:rowOff>
    </xdr:from>
    <xdr:to>
      <xdr:col>1</xdr:col>
      <xdr:colOff>2390775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366712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2"/>
  <sheetViews>
    <sheetView tabSelected="1" zoomScale="50" zoomScaleNormal="50" zoomScaleSheetLayoutView="50" zoomScalePageLayoutView="0" workbookViewId="0" topLeftCell="A1">
      <selection activeCell="B56" sqref="B56"/>
    </sheetView>
  </sheetViews>
  <sheetFormatPr defaultColWidth="9.00390625" defaultRowHeight="12.75"/>
  <cols>
    <col min="1" max="1" width="16.75390625" style="0" customWidth="1"/>
    <col min="2" max="2" width="68.875" style="0" customWidth="1"/>
    <col min="3" max="3" width="30.75390625" style="0" customWidth="1"/>
    <col min="4" max="4" width="4.375" style="0" customWidth="1"/>
    <col min="5" max="5" width="79.625" style="0" customWidth="1"/>
    <col min="6" max="6" width="1.37890625" style="0" customWidth="1"/>
    <col min="7" max="7" width="42.625" style="0" customWidth="1"/>
    <col min="8" max="8" width="7.625" style="0" hidden="1" customWidth="1"/>
    <col min="9" max="9" width="9.125" style="0" hidden="1" customWidth="1"/>
    <col min="10" max="10" width="4.75390625" style="0" customWidth="1"/>
    <col min="11" max="11" width="30.25390625" style="0" customWidth="1"/>
    <col min="12" max="12" width="13.875" style="0" hidden="1" customWidth="1"/>
    <col min="13" max="13" width="9.125" style="0" hidden="1" customWidth="1"/>
  </cols>
  <sheetData>
    <row r="1" spans="1:3" ht="60.75" customHeight="1">
      <c r="A1" s="201" t="s">
        <v>50</v>
      </c>
      <c r="B1" s="199"/>
      <c r="C1" s="200"/>
    </row>
    <row r="2" spans="2:12" ht="55.5" customHeight="1">
      <c r="B2" s="194" t="s">
        <v>49</v>
      </c>
      <c r="C2" s="194"/>
      <c r="D2" s="194"/>
      <c r="E2" s="194"/>
      <c r="F2" s="194"/>
      <c r="G2" s="194"/>
      <c r="H2" s="194"/>
      <c r="I2" s="194"/>
      <c r="K2" s="20"/>
      <c r="L2" s="6"/>
    </row>
    <row r="3" spans="2:12" ht="3" customHeight="1" hidden="1">
      <c r="B3" s="194"/>
      <c r="C3" s="194"/>
      <c r="D3" s="194"/>
      <c r="E3" s="194"/>
      <c r="F3" s="194"/>
      <c r="G3" s="194"/>
      <c r="H3" s="194"/>
      <c r="I3" s="194"/>
      <c r="K3" s="20"/>
      <c r="L3" s="6"/>
    </row>
    <row r="4" spans="2:12" ht="71.25" customHeight="1">
      <c r="B4" s="197" t="s">
        <v>9</v>
      </c>
      <c r="C4" s="197"/>
      <c r="D4" s="197"/>
      <c r="E4" s="198"/>
      <c r="F4" s="128" t="s">
        <v>8</v>
      </c>
      <c r="G4" s="181" t="s">
        <v>4</v>
      </c>
      <c r="H4" s="11"/>
      <c r="I4" s="12"/>
      <c r="J4" s="138"/>
      <c r="K4" s="182" t="s">
        <v>32</v>
      </c>
      <c r="L4" s="15"/>
    </row>
    <row r="5" spans="1:12" ht="63" customHeight="1">
      <c r="A5" s="30">
        <v>1</v>
      </c>
      <c r="B5" s="37" t="s">
        <v>39</v>
      </c>
      <c r="C5" s="85">
        <f>(10000+8000)*12+60000+63600</f>
        <v>339600</v>
      </c>
      <c r="D5" s="146"/>
      <c r="E5" s="98" t="s">
        <v>38</v>
      </c>
      <c r="F5" s="113">
        <f aca="true" t="shared" si="0" ref="F5:F10">C5/300/6</f>
        <v>188.66666666666666</v>
      </c>
      <c r="G5" s="160">
        <f aca="true" t="shared" si="1" ref="G5:G23">F5*6</f>
        <v>1132</v>
      </c>
      <c r="H5" s="161"/>
      <c r="I5" s="161"/>
      <c r="J5" s="162"/>
      <c r="K5" s="160">
        <f>G5/12</f>
        <v>94.33333333333333</v>
      </c>
      <c r="L5" s="16"/>
    </row>
    <row r="6" spans="1:29" ht="64.5" customHeight="1">
      <c r="A6" s="30">
        <v>2</v>
      </c>
      <c r="B6" s="38" t="s">
        <v>37</v>
      </c>
      <c r="C6" s="85">
        <v>180780</v>
      </c>
      <c r="D6" s="146"/>
      <c r="E6" s="27"/>
      <c r="F6" s="113">
        <f t="shared" si="0"/>
        <v>100.43333333333334</v>
      </c>
      <c r="G6" s="160">
        <f t="shared" si="1"/>
        <v>602.6</v>
      </c>
      <c r="H6" s="161"/>
      <c r="I6" s="161"/>
      <c r="J6" s="162"/>
      <c r="K6" s="160">
        <f aca="true" t="shared" si="2" ref="K6:K25">G6/12</f>
        <v>50.21666666666667</v>
      </c>
      <c r="L6" s="1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17" s="6" customFormat="1" ht="55.5" customHeight="1">
      <c r="A7" s="30">
        <v>3</v>
      </c>
      <c r="B7" s="41" t="s">
        <v>20</v>
      </c>
      <c r="C7" s="86">
        <v>189000</v>
      </c>
      <c r="D7" s="147"/>
      <c r="E7" s="51"/>
      <c r="F7" s="113">
        <f t="shared" si="0"/>
        <v>105</v>
      </c>
      <c r="G7" s="160">
        <f t="shared" si="1"/>
        <v>630</v>
      </c>
      <c r="H7" s="161"/>
      <c r="I7" s="161"/>
      <c r="J7" s="162"/>
      <c r="K7" s="160">
        <f t="shared" si="2"/>
        <v>52.5</v>
      </c>
      <c r="L7" s="16"/>
      <c r="M7"/>
      <c r="N7"/>
      <c r="O7"/>
      <c r="P7"/>
      <c r="Q7"/>
    </row>
    <row r="8" spans="1:17" s="6" customFormat="1" ht="53.25" customHeight="1">
      <c r="A8" s="30">
        <v>4</v>
      </c>
      <c r="B8" s="38" t="s">
        <v>15</v>
      </c>
      <c r="C8" s="87">
        <v>27300</v>
      </c>
      <c r="D8" s="148"/>
      <c r="E8" s="27" t="s">
        <v>27</v>
      </c>
      <c r="F8" s="113">
        <f t="shared" si="0"/>
        <v>15.166666666666666</v>
      </c>
      <c r="G8" s="160">
        <f t="shared" si="1"/>
        <v>91</v>
      </c>
      <c r="H8" s="161"/>
      <c r="I8" s="161"/>
      <c r="J8" s="162"/>
      <c r="K8" s="160">
        <f t="shared" si="2"/>
        <v>7.583333333333333</v>
      </c>
      <c r="L8" s="16"/>
      <c r="M8"/>
      <c r="N8"/>
      <c r="O8"/>
      <c r="P8"/>
      <c r="Q8"/>
    </row>
    <row r="9" spans="1:17" s="6" customFormat="1" ht="47.25" customHeight="1">
      <c r="A9" s="30">
        <v>5</v>
      </c>
      <c r="B9" s="37" t="s">
        <v>0</v>
      </c>
      <c r="C9" s="87">
        <v>20000</v>
      </c>
      <c r="D9" s="149"/>
      <c r="E9" s="29">
        <v>0.03</v>
      </c>
      <c r="F9" s="113">
        <f t="shared" si="0"/>
        <v>11.111111111111112</v>
      </c>
      <c r="G9" s="160">
        <f t="shared" si="1"/>
        <v>66.66666666666667</v>
      </c>
      <c r="H9" s="161"/>
      <c r="I9" s="161"/>
      <c r="J9" s="162"/>
      <c r="K9" s="160">
        <f t="shared" si="2"/>
        <v>5.555555555555556</v>
      </c>
      <c r="L9" s="16"/>
      <c r="M9"/>
      <c r="N9"/>
      <c r="O9"/>
      <c r="P9"/>
      <c r="Q9"/>
    </row>
    <row r="10" spans="1:17" s="6" customFormat="1" ht="60.75" customHeight="1" thickBot="1">
      <c r="A10" s="61">
        <v>6</v>
      </c>
      <c r="B10" s="42" t="s">
        <v>7</v>
      </c>
      <c r="C10" s="88">
        <v>13000</v>
      </c>
      <c r="D10" s="150"/>
      <c r="E10" s="101" t="s">
        <v>16</v>
      </c>
      <c r="F10" s="129">
        <f t="shared" si="0"/>
        <v>7.222222222222222</v>
      </c>
      <c r="G10" s="160">
        <f t="shared" si="1"/>
        <v>43.333333333333336</v>
      </c>
      <c r="H10" s="161"/>
      <c r="I10" s="161"/>
      <c r="J10" s="162"/>
      <c r="K10" s="160">
        <f t="shared" si="2"/>
        <v>3.611111111111111</v>
      </c>
      <c r="L10" s="16"/>
      <c r="M10"/>
      <c r="N10"/>
      <c r="O10"/>
      <c r="P10"/>
      <c r="Q10"/>
    </row>
    <row r="11" spans="1:17" s="6" customFormat="1" ht="57.75" customHeight="1">
      <c r="A11" s="30">
        <v>7</v>
      </c>
      <c r="B11" s="38" t="s">
        <v>19</v>
      </c>
      <c r="C11" s="86">
        <v>20600</v>
      </c>
      <c r="D11" s="121"/>
      <c r="E11" s="100" t="s">
        <v>14</v>
      </c>
      <c r="F11" s="113">
        <f aca="true" t="shared" si="3" ref="F11:F23">C11/300/6</f>
        <v>11.444444444444445</v>
      </c>
      <c r="G11" s="160">
        <f t="shared" si="1"/>
        <v>68.66666666666667</v>
      </c>
      <c r="H11" s="161"/>
      <c r="I11" s="161"/>
      <c r="J11" s="162"/>
      <c r="K11" s="160">
        <f t="shared" si="2"/>
        <v>5.722222222222222</v>
      </c>
      <c r="L11" s="16"/>
      <c r="M11"/>
      <c r="N11"/>
      <c r="O11"/>
      <c r="P11"/>
      <c r="Q11"/>
    </row>
    <row r="12" spans="1:17" s="6" customFormat="1" ht="84" customHeight="1">
      <c r="A12" s="30">
        <v>8</v>
      </c>
      <c r="B12" s="38" t="s">
        <v>28</v>
      </c>
      <c r="C12" s="86">
        <v>15000</v>
      </c>
      <c r="D12" s="121"/>
      <c r="E12" s="99" t="s">
        <v>40</v>
      </c>
      <c r="F12" s="113">
        <f>C12/300/6</f>
        <v>8.333333333333334</v>
      </c>
      <c r="G12" s="160">
        <f t="shared" si="1"/>
        <v>50</v>
      </c>
      <c r="H12" s="163"/>
      <c r="I12" s="161"/>
      <c r="J12" s="162"/>
      <c r="K12" s="160">
        <f t="shared" si="2"/>
        <v>4.166666666666667</v>
      </c>
      <c r="L12" s="16"/>
      <c r="M12"/>
      <c r="N12"/>
      <c r="O12"/>
      <c r="P12"/>
      <c r="Q12"/>
    </row>
    <row r="13" spans="1:249" s="6" customFormat="1" ht="66" customHeight="1">
      <c r="A13" s="30">
        <v>9</v>
      </c>
      <c r="B13" s="37" t="s">
        <v>41</v>
      </c>
      <c r="C13" s="86">
        <v>18720</v>
      </c>
      <c r="D13" s="151"/>
      <c r="E13" s="102" t="s">
        <v>45</v>
      </c>
      <c r="F13" s="113">
        <f t="shared" si="3"/>
        <v>10.4</v>
      </c>
      <c r="G13" s="160">
        <f t="shared" si="1"/>
        <v>62.400000000000006</v>
      </c>
      <c r="H13" s="164"/>
      <c r="I13" s="163"/>
      <c r="J13" s="165"/>
      <c r="K13" s="160">
        <f t="shared" si="2"/>
        <v>5.2</v>
      </c>
      <c r="L13" s="16"/>
      <c r="M13" s="5"/>
      <c r="N13" s="7"/>
      <c r="O13" s="5"/>
      <c r="P13" s="7"/>
      <c r="Q13" s="5"/>
      <c r="R13" s="7"/>
      <c r="S13" s="5"/>
      <c r="T13" s="7"/>
      <c r="U13" s="5"/>
      <c r="V13" s="7"/>
      <c r="W13" s="5"/>
      <c r="X13" s="7"/>
      <c r="Y13" s="5"/>
      <c r="Z13" s="7"/>
      <c r="AA13" s="5"/>
      <c r="AB13" s="7"/>
      <c r="AC13" s="5"/>
      <c r="AD13" s="7"/>
      <c r="AE13" s="5"/>
      <c r="AF13" s="7"/>
      <c r="AG13" s="5"/>
      <c r="AH13" s="7"/>
      <c r="AI13" s="5"/>
      <c r="AJ13" s="7"/>
      <c r="AK13" s="5"/>
      <c r="AL13" s="7"/>
      <c r="AM13" s="5"/>
      <c r="AN13" s="7"/>
      <c r="AO13" s="5"/>
      <c r="AP13" s="7"/>
      <c r="AQ13" s="5"/>
      <c r="AR13" s="7"/>
      <c r="AS13" s="5"/>
      <c r="AT13" s="7"/>
      <c r="AU13" s="5"/>
      <c r="AV13" s="7"/>
      <c r="AW13" s="5"/>
      <c r="AX13" s="7"/>
      <c r="AY13" s="5"/>
      <c r="AZ13" s="7"/>
      <c r="BA13" s="5"/>
      <c r="BB13" s="7"/>
      <c r="BC13" s="5"/>
      <c r="BD13" s="7"/>
      <c r="BE13" s="5"/>
      <c r="BF13" s="7"/>
      <c r="BG13" s="5"/>
      <c r="BH13" s="7"/>
      <c r="BI13" s="5"/>
      <c r="BJ13" s="7"/>
      <c r="BK13" s="5"/>
      <c r="BL13" s="7"/>
      <c r="BM13" s="5"/>
      <c r="BN13" s="7"/>
      <c r="BO13" s="5"/>
      <c r="BP13" s="7"/>
      <c r="BQ13" s="5"/>
      <c r="BR13" s="7"/>
      <c r="BS13" s="5"/>
      <c r="BT13" s="7"/>
      <c r="BU13" s="5"/>
      <c r="BV13" s="7"/>
      <c r="BW13" s="5"/>
      <c r="BX13" s="7"/>
      <c r="BY13" s="5"/>
      <c r="BZ13" s="7"/>
      <c r="CA13" s="5"/>
      <c r="CB13" s="7"/>
      <c r="CC13" s="5"/>
      <c r="CD13" s="7"/>
      <c r="CE13" s="5"/>
      <c r="CF13" s="7"/>
      <c r="CG13" s="5"/>
      <c r="CH13" s="7"/>
      <c r="CI13" s="5"/>
      <c r="CJ13" s="7"/>
      <c r="CK13" s="5"/>
      <c r="CL13" s="7"/>
      <c r="CM13" s="5"/>
      <c r="CN13" s="7"/>
      <c r="CO13" s="5"/>
      <c r="CP13" s="7"/>
      <c r="CQ13" s="5"/>
      <c r="CR13" s="7"/>
      <c r="CS13" s="5"/>
      <c r="CT13" s="7"/>
      <c r="CU13" s="5"/>
      <c r="CV13" s="7"/>
      <c r="CW13" s="5"/>
      <c r="CX13" s="7"/>
      <c r="CY13" s="5"/>
      <c r="CZ13" s="7"/>
      <c r="DA13" s="5"/>
      <c r="DB13" s="7"/>
      <c r="DC13" s="5"/>
      <c r="DD13" s="7"/>
      <c r="DE13" s="5"/>
      <c r="DF13" s="7"/>
      <c r="DG13" s="5"/>
      <c r="DH13" s="7"/>
      <c r="DI13" s="5"/>
      <c r="DJ13" s="7"/>
      <c r="DK13" s="5"/>
      <c r="DL13" s="7"/>
      <c r="DM13" s="5"/>
      <c r="DN13" s="7"/>
      <c r="DO13" s="5"/>
      <c r="DP13" s="7"/>
      <c r="DQ13" s="5"/>
      <c r="DR13" s="7"/>
      <c r="DS13" s="5"/>
      <c r="DT13" s="7"/>
      <c r="DU13" s="5"/>
      <c r="DV13" s="7"/>
      <c r="DW13" s="5"/>
      <c r="DX13" s="7"/>
      <c r="DY13" s="5"/>
      <c r="DZ13" s="7"/>
      <c r="EA13" s="5"/>
      <c r="EB13" s="7"/>
      <c r="EC13" s="5"/>
      <c r="ED13" s="7"/>
      <c r="EE13" s="5"/>
      <c r="EF13" s="7"/>
      <c r="EG13" s="5"/>
      <c r="EH13" s="7"/>
      <c r="EI13" s="5"/>
      <c r="EJ13" s="7"/>
      <c r="EK13" s="5"/>
      <c r="EL13" s="7"/>
      <c r="EM13" s="5"/>
      <c r="EN13" s="7"/>
      <c r="EO13" s="5"/>
      <c r="EP13" s="7"/>
      <c r="EQ13" s="5"/>
      <c r="ER13" s="7"/>
      <c r="ES13" s="5"/>
      <c r="ET13" s="7"/>
      <c r="EU13" s="5"/>
      <c r="EV13" s="7"/>
      <c r="EW13" s="5"/>
      <c r="EX13" s="7"/>
      <c r="EY13" s="5"/>
      <c r="EZ13" s="7"/>
      <c r="FA13" s="5"/>
      <c r="FB13" s="7"/>
      <c r="FC13" s="5"/>
      <c r="FD13" s="7"/>
      <c r="FE13" s="5"/>
      <c r="FF13" s="7"/>
      <c r="FG13" s="5"/>
      <c r="FH13" s="7"/>
      <c r="FI13" s="5"/>
      <c r="FJ13" s="7"/>
      <c r="FK13" s="5"/>
      <c r="FL13" s="7"/>
      <c r="FM13" s="5"/>
      <c r="FN13" s="7"/>
      <c r="FO13" s="5"/>
      <c r="FP13" s="7"/>
      <c r="FQ13" s="5"/>
      <c r="FR13" s="7"/>
      <c r="FS13" s="5"/>
      <c r="FT13" s="7"/>
      <c r="FU13" s="5"/>
      <c r="FV13" s="7"/>
      <c r="FW13" s="5"/>
      <c r="FX13" s="7"/>
      <c r="FY13" s="5"/>
      <c r="FZ13" s="7"/>
      <c r="GA13" s="5"/>
      <c r="GB13" s="7"/>
      <c r="GC13" s="5"/>
      <c r="GD13" s="7"/>
      <c r="GE13" s="5"/>
      <c r="GF13" s="7"/>
      <c r="GG13" s="5"/>
      <c r="GH13" s="7"/>
      <c r="GI13" s="5"/>
      <c r="GJ13" s="7"/>
      <c r="GK13" s="5"/>
      <c r="GL13" s="7"/>
      <c r="GM13" s="5"/>
      <c r="GN13" s="7"/>
      <c r="GO13" s="5"/>
      <c r="GP13" s="7"/>
      <c r="GQ13" s="5"/>
      <c r="GR13" s="7"/>
      <c r="GS13" s="5"/>
      <c r="GT13" s="7"/>
      <c r="GU13" s="5"/>
      <c r="GV13" s="7"/>
      <c r="GW13" s="5"/>
      <c r="GX13" s="7"/>
      <c r="GY13" s="5"/>
      <c r="GZ13" s="7"/>
      <c r="HA13" s="5"/>
      <c r="HB13" s="7"/>
      <c r="HC13" s="5"/>
      <c r="HD13" s="7"/>
      <c r="HE13" s="5"/>
      <c r="HF13" s="7"/>
      <c r="HG13" s="5"/>
      <c r="HH13" s="7"/>
      <c r="HI13" s="5"/>
      <c r="HJ13" s="7"/>
      <c r="HK13" s="5"/>
      <c r="HL13" s="7"/>
      <c r="HM13" s="5"/>
      <c r="HN13" s="7"/>
      <c r="HO13" s="5"/>
      <c r="HP13" s="7"/>
      <c r="HQ13" s="5"/>
      <c r="HR13" s="7"/>
      <c r="HS13" s="5"/>
      <c r="HT13" s="7"/>
      <c r="HU13" s="5"/>
      <c r="HV13" s="7"/>
      <c r="HW13" s="5"/>
      <c r="HX13" s="7"/>
      <c r="HY13" s="5"/>
      <c r="HZ13" s="7"/>
      <c r="IA13" s="5"/>
      <c r="IB13" s="7"/>
      <c r="IC13" s="5"/>
      <c r="ID13" s="7"/>
      <c r="IE13" s="5"/>
      <c r="IF13" s="7"/>
      <c r="IG13" s="5"/>
      <c r="IH13" s="7"/>
      <c r="II13" s="5"/>
      <c r="IJ13" s="7"/>
      <c r="IK13" s="5"/>
      <c r="IL13" s="7"/>
      <c r="IM13" s="5"/>
      <c r="IN13" s="7"/>
      <c r="IO13" s="5"/>
    </row>
    <row r="14" spans="1:249" s="6" customFormat="1" ht="57.75" customHeight="1">
      <c r="A14" s="30">
        <v>10</v>
      </c>
      <c r="B14" s="38" t="s">
        <v>13</v>
      </c>
      <c r="C14" s="86">
        <v>8000</v>
      </c>
      <c r="D14" s="151"/>
      <c r="E14" s="100" t="s">
        <v>12</v>
      </c>
      <c r="F14" s="113">
        <f t="shared" si="3"/>
        <v>4.444444444444445</v>
      </c>
      <c r="G14" s="160">
        <f t="shared" si="1"/>
        <v>26.666666666666668</v>
      </c>
      <c r="H14" s="164"/>
      <c r="I14" s="163"/>
      <c r="J14" s="165"/>
      <c r="K14" s="160">
        <f t="shared" si="2"/>
        <v>2.2222222222222223</v>
      </c>
      <c r="L14" s="16"/>
      <c r="M14" s="5"/>
      <c r="N14" s="7"/>
      <c r="O14" s="5"/>
      <c r="P14" s="7"/>
      <c r="Q14" s="5"/>
      <c r="R14" s="7"/>
      <c r="S14" s="5"/>
      <c r="T14" s="7"/>
      <c r="U14" s="5"/>
      <c r="V14" s="7"/>
      <c r="W14" s="5"/>
      <c r="X14" s="7"/>
      <c r="Y14" s="5"/>
      <c r="Z14" s="7"/>
      <c r="AA14" s="5"/>
      <c r="AB14" s="7"/>
      <c r="AC14" s="5"/>
      <c r="AD14" s="7"/>
      <c r="AE14" s="5"/>
      <c r="AF14" s="7"/>
      <c r="AG14" s="5"/>
      <c r="AH14" s="7"/>
      <c r="AI14" s="5"/>
      <c r="AJ14" s="7"/>
      <c r="AK14" s="5"/>
      <c r="AL14" s="7"/>
      <c r="AM14" s="5"/>
      <c r="AN14" s="7"/>
      <c r="AO14" s="5"/>
      <c r="AP14" s="7"/>
      <c r="AQ14" s="5"/>
      <c r="AR14" s="7"/>
      <c r="AS14" s="5"/>
      <c r="AT14" s="7"/>
      <c r="AU14" s="5"/>
      <c r="AV14" s="7"/>
      <c r="AW14" s="5"/>
      <c r="AX14" s="7"/>
      <c r="AY14" s="5"/>
      <c r="AZ14" s="7"/>
      <c r="BA14" s="5"/>
      <c r="BB14" s="7"/>
      <c r="BC14" s="5"/>
      <c r="BD14" s="7"/>
      <c r="BE14" s="5"/>
      <c r="BF14" s="7"/>
      <c r="BG14" s="5"/>
      <c r="BH14" s="7"/>
      <c r="BI14" s="5"/>
      <c r="BJ14" s="7"/>
      <c r="BK14" s="5"/>
      <c r="BL14" s="7"/>
      <c r="BM14" s="5"/>
      <c r="BN14" s="7"/>
      <c r="BO14" s="5"/>
      <c r="BP14" s="7"/>
      <c r="BQ14" s="5"/>
      <c r="BR14" s="7"/>
      <c r="BS14" s="5"/>
      <c r="BT14" s="7"/>
      <c r="BU14" s="5"/>
      <c r="BV14" s="7"/>
      <c r="BW14" s="5"/>
      <c r="BX14" s="7"/>
      <c r="BY14" s="5"/>
      <c r="BZ14" s="7"/>
      <c r="CA14" s="5"/>
      <c r="CB14" s="7"/>
      <c r="CC14" s="5"/>
      <c r="CD14" s="7"/>
      <c r="CE14" s="5"/>
      <c r="CF14" s="7"/>
      <c r="CG14" s="5"/>
      <c r="CH14" s="7"/>
      <c r="CI14" s="5"/>
      <c r="CJ14" s="7"/>
      <c r="CK14" s="5"/>
      <c r="CL14" s="7"/>
      <c r="CM14" s="5"/>
      <c r="CN14" s="7"/>
      <c r="CO14" s="5"/>
      <c r="CP14" s="7"/>
      <c r="CQ14" s="5"/>
      <c r="CR14" s="7"/>
      <c r="CS14" s="5"/>
      <c r="CT14" s="7"/>
      <c r="CU14" s="5"/>
      <c r="CV14" s="7"/>
      <c r="CW14" s="5"/>
      <c r="CX14" s="7"/>
      <c r="CY14" s="5"/>
      <c r="CZ14" s="7"/>
      <c r="DA14" s="5"/>
      <c r="DB14" s="7"/>
      <c r="DC14" s="5"/>
      <c r="DD14" s="7"/>
      <c r="DE14" s="5"/>
      <c r="DF14" s="7"/>
      <c r="DG14" s="5"/>
      <c r="DH14" s="7"/>
      <c r="DI14" s="5"/>
      <c r="DJ14" s="7"/>
      <c r="DK14" s="5"/>
      <c r="DL14" s="7"/>
      <c r="DM14" s="5"/>
      <c r="DN14" s="7"/>
      <c r="DO14" s="5"/>
      <c r="DP14" s="7"/>
      <c r="DQ14" s="5"/>
      <c r="DR14" s="7"/>
      <c r="DS14" s="5"/>
      <c r="DT14" s="7"/>
      <c r="DU14" s="5"/>
      <c r="DV14" s="7"/>
      <c r="DW14" s="5"/>
      <c r="DX14" s="7"/>
      <c r="DY14" s="5"/>
      <c r="DZ14" s="7"/>
      <c r="EA14" s="5"/>
      <c r="EB14" s="7"/>
      <c r="EC14" s="5"/>
      <c r="ED14" s="7"/>
      <c r="EE14" s="5"/>
      <c r="EF14" s="7"/>
      <c r="EG14" s="5"/>
      <c r="EH14" s="7"/>
      <c r="EI14" s="5"/>
      <c r="EJ14" s="7"/>
      <c r="EK14" s="5"/>
      <c r="EL14" s="7"/>
      <c r="EM14" s="5"/>
      <c r="EN14" s="7"/>
      <c r="EO14" s="5"/>
      <c r="EP14" s="7"/>
      <c r="EQ14" s="5"/>
      <c r="ER14" s="7"/>
      <c r="ES14" s="5"/>
      <c r="ET14" s="7"/>
      <c r="EU14" s="5"/>
      <c r="EV14" s="7"/>
      <c r="EW14" s="5"/>
      <c r="EX14" s="7"/>
      <c r="EY14" s="5"/>
      <c r="EZ14" s="7"/>
      <c r="FA14" s="5"/>
      <c r="FB14" s="7"/>
      <c r="FC14" s="5"/>
      <c r="FD14" s="7"/>
      <c r="FE14" s="5"/>
      <c r="FF14" s="7"/>
      <c r="FG14" s="5"/>
      <c r="FH14" s="7"/>
      <c r="FI14" s="5"/>
      <c r="FJ14" s="7"/>
      <c r="FK14" s="5"/>
      <c r="FL14" s="7"/>
      <c r="FM14" s="5"/>
      <c r="FN14" s="7"/>
      <c r="FO14" s="5"/>
      <c r="FP14" s="7"/>
      <c r="FQ14" s="5"/>
      <c r="FR14" s="7"/>
      <c r="FS14" s="5"/>
      <c r="FT14" s="7"/>
      <c r="FU14" s="5"/>
      <c r="FV14" s="7"/>
      <c r="FW14" s="5"/>
      <c r="FX14" s="7"/>
      <c r="FY14" s="5"/>
      <c r="FZ14" s="7"/>
      <c r="GA14" s="5"/>
      <c r="GB14" s="7"/>
      <c r="GC14" s="5"/>
      <c r="GD14" s="7"/>
      <c r="GE14" s="5"/>
      <c r="GF14" s="7"/>
      <c r="GG14" s="5"/>
      <c r="GH14" s="7"/>
      <c r="GI14" s="5"/>
      <c r="GJ14" s="7"/>
      <c r="GK14" s="5"/>
      <c r="GL14" s="7"/>
      <c r="GM14" s="5"/>
      <c r="GN14" s="7"/>
      <c r="GO14" s="5"/>
      <c r="GP14" s="7"/>
      <c r="GQ14" s="5"/>
      <c r="GR14" s="7"/>
      <c r="GS14" s="5"/>
      <c r="GT14" s="7"/>
      <c r="GU14" s="5"/>
      <c r="GV14" s="7"/>
      <c r="GW14" s="5"/>
      <c r="GX14" s="7"/>
      <c r="GY14" s="5"/>
      <c r="GZ14" s="7"/>
      <c r="HA14" s="5"/>
      <c r="HB14" s="7"/>
      <c r="HC14" s="5"/>
      <c r="HD14" s="7"/>
      <c r="HE14" s="5"/>
      <c r="HF14" s="7"/>
      <c r="HG14" s="5"/>
      <c r="HH14" s="7"/>
      <c r="HI14" s="5"/>
      <c r="HJ14" s="7"/>
      <c r="HK14" s="5"/>
      <c r="HL14" s="7"/>
      <c r="HM14" s="5"/>
      <c r="HN14" s="7"/>
      <c r="HO14" s="5"/>
      <c r="HP14" s="7"/>
      <c r="HQ14" s="5"/>
      <c r="HR14" s="7"/>
      <c r="HS14" s="5"/>
      <c r="HT14" s="7"/>
      <c r="HU14" s="5"/>
      <c r="HV14" s="7"/>
      <c r="HW14" s="5"/>
      <c r="HX14" s="7"/>
      <c r="HY14" s="5"/>
      <c r="HZ14" s="7"/>
      <c r="IA14" s="5"/>
      <c r="IB14" s="7"/>
      <c r="IC14" s="5"/>
      <c r="ID14" s="7"/>
      <c r="IE14" s="5"/>
      <c r="IF14" s="7"/>
      <c r="IG14" s="5"/>
      <c r="IH14" s="7"/>
      <c r="II14" s="5"/>
      <c r="IJ14" s="7"/>
      <c r="IK14" s="5"/>
      <c r="IL14" s="7"/>
      <c r="IM14" s="5"/>
      <c r="IN14" s="7"/>
      <c r="IO14" s="5"/>
    </row>
    <row r="15" spans="1:17" s="6" customFormat="1" ht="63" customHeight="1">
      <c r="A15" s="30">
        <v>11</v>
      </c>
      <c r="B15" s="38" t="s">
        <v>6</v>
      </c>
      <c r="C15" s="86">
        <v>9000</v>
      </c>
      <c r="D15" s="121"/>
      <c r="E15" s="100" t="s">
        <v>35</v>
      </c>
      <c r="F15" s="113">
        <f t="shared" si="3"/>
        <v>5</v>
      </c>
      <c r="G15" s="160">
        <f t="shared" si="1"/>
        <v>30</v>
      </c>
      <c r="H15" s="163"/>
      <c r="I15" s="161"/>
      <c r="J15" s="162"/>
      <c r="K15" s="160">
        <f t="shared" si="2"/>
        <v>2.5</v>
      </c>
      <c r="L15" s="16"/>
      <c r="M15"/>
      <c r="N15"/>
      <c r="O15"/>
      <c r="P15"/>
      <c r="Q15"/>
    </row>
    <row r="16" spans="1:11" ht="59.25" customHeight="1">
      <c r="A16" s="62">
        <v>12</v>
      </c>
      <c r="B16" s="39" t="s">
        <v>25</v>
      </c>
      <c r="C16" s="89">
        <v>18100</v>
      </c>
      <c r="D16" s="127"/>
      <c r="E16" s="103" t="s">
        <v>31</v>
      </c>
      <c r="F16" s="130">
        <f t="shared" si="3"/>
        <v>10.055555555555555</v>
      </c>
      <c r="G16" s="160">
        <f t="shared" si="1"/>
        <v>60.33333333333333</v>
      </c>
      <c r="H16" s="166"/>
      <c r="I16" s="166"/>
      <c r="J16" s="167"/>
      <c r="K16" s="160">
        <f t="shared" si="2"/>
        <v>5.027777777777778</v>
      </c>
    </row>
    <row r="17" spans="1:17" s="6" customFormat="1" ht="76.5" customHeight="1">
      <c r="A17" s="30">
        <v>13</v>
      </c>
      <c r="B17" s="40" t="s">
        <v>24</v>
      </c>
      <c r="C17" s="86">
        <v>80000</v>
      </c>
      <c r="D17" s="121"/>
      <c r="E17" s="105" t="s">
        <v>29</v>
      </c>
      <c r="F17" s="113">
        <f>C17/300/6</f>
        <v>44.44444444444445</v>
      </c>
      <c r="G17" s="160">
        <f t="shared" si="1"/>
        <v>266.6666666666667</v>
      </c>
      <c r="H17" s="163"/>
      <c r="I17" s="161"/>
      <c r="J17" s="162"/>
      <c r="K17" s="160">
        <f t="shared" si="2"/>
        <v>22.222222222222225</v>
      </c>
      <c r="L17" s="16"/>
      <c r="M17"/>
      <c r="N17"/>
      <c r="O17"/>
      <c r="P17"/>
      <c r="Q17"/>
    </row>
    <row r="18" spans="1:12" ht="60.75" customHeight="1">
      <c r="A18" s="30">
        <v>14</v>
      </c>
      <c r="B18" s="40" t="s">
        <v>42</v>
      </c>
      <c r="C18" s="86">
        <v>100000</v>
      </c>
      <c r="D18" s="121"/>
      <c r="E18" s="100" t="s">
        <v>46</v>
      </c>
      <c r="F18" s="113">
        <f t="shared" si="3"/>
        <v>55.55555555555555</v>
      </c>
      <c r="G18" s="160">
        <f t="shared" si="1"/>
        <v>333.3333333333333</v>
      </c>
      <c r="H18" s="163"/>
      <c r="I18" s="161"/>
      <c r="J18" s="162"/>
      <c r="K18" s="160">
        <f t="shared" si="2"/>
        <v>27.777777777777775</v>
      </c>
      <c r="L18" s="16"/>
    </row>
    <row r="19" spans="1:12" ht="54.75" customHeight="1">
      <c r="A19" s="30">
        <v>15</v>
      </c>
      <c r="B19" s="38" t="s">
        <v>5</v>
      </c>
      <c r="C19" s="90">
        <v>140000</v>
      </c>
      <c r="D19" s="121"/>
      <c r="E19" s="100" t="s">
        <v>30</v>
      </c>
      <c r="F19" s="113">
        <f t="shared" si="3"/>
        <v>77.77777777777779</v>
      </c>
      <c r="G19" s="160">
        <f t="shared" si="1"/>
        <v>466.66666666666674</v>
      </c>
      <c r="H19" s="163"/>
      <c r="I19" s="161"/>
      <c r="J19" s="162"/>
      <c r="K19" s="160">
        <f t="shared" si="2"/>
        <v>38.88888888888889</v>
      </c>
      <c r="L19" s="16"/>
    </row>
    <row r="20" spans="1:12" ht="59.25" customHeight="1">
      <c r="A20" s="30">
        <v>16</v>
      </c>
      <c r="B20" s="37" t="s">
        <v>26</v>
      </c>
      <c r="C20" s="90">
        <v>15000</v>
      </c>
      <c r="D20" s="121"/>
      <c r="E20" s="103" t="s">
        <v>44</v>
      </c>
      <c r="F20" s="113">
        <f t="shared" si="3"/>
        <v>8.333333333333334</v>
      </c>
      <c r="G20" s="160">
        <f t="shared" si="1"/>
        <v>50</v>
      </c>
      <c r="H20" s="163"/>
      <c r="I20" s="161"/>
      <c r="J20" s="162"/>
      <c r="K20" s="160">
        <f t="shared" si="2"/>
        <v>4.166666666666667</v>
      </c>
      <c r="L20" s="16"/>
    </row>
    <row r="21" spans="1:12" ht="41.25" customHeight="1">
      <c r="A21" s="30">
        <v>17</v>
      </c>
      <c r="B21" s="37" t="s">
        <v>1</v>
      </c>
      <c r="C21" s="91">
        <v>30000</v>
      </c>
      <c r="D21" s="121"/>
      <c r="E21" s="104" t="s">
        <v>36</v>
      </c>
      <c r="F21" s="113">
        <f t="shared" si="3"/>
        <v>16.666666666666668</v>
      </c>
      <c r="G21" s="160">
        <f t="shared" si="1"/>
        <v>100</v>
      </c>
      <c r="H21" s="161"/>
      <c r="I21" s="161"/>
      <c r="J21" s="162"/>
      <c r="K21" s="160">
        <f t="shared" si="2"/>
        <v>8.333333333333334</v>
      </c>
      <c r="L21" s="16"/>
    </row>
    <row r="22" spans="1:12" ht="9.75" customHeight="1" thickBot="1">
      <c r="A22" s="92"/>
      <c r="B22" s="93"/>
      <c r="C22" s="94"/>
      <c r="D22" s="152"/>
      <c r="E22" s="93"/>
      <c r="F22" s="113">
        <f>C22/300/6</f>
        <v>0</v>
      </c>
      <c r="G22" s="95">
        <f t="shared" si="1"/>
        <v>0</v>
      </c>
      <c r="H22" s="96"/>
      <c r="I22" s="96"/>
      <c r="J22" s="115"/>
      <c r="K22" s="97">
        <f t="shared" si="2"/>
        <v>0</v>
      </c>
      <c r="L22" s="18"/>
    </row>
    <row r="23" spans="1:12" ht="48.75" customHeight="1" hidden="1">
      <c r="A23" s="63"/>
      <c r="C23" s="28"/>
      <c r="D23" s="27"/>
      <c r="F23" s="113">
        <f t="shared" si="3"/>
        <v>0</v>
      </c>
      <c r="G23" s="49">
        <f t="shared" si="1"/>
        <v>0</v>
      </c>
      <c r="H23" s="9"/>
      <c r="I23" s="9"/>
      <c r="J23" s="139"/>
      <c r="K23" s="45">
        <f t="shared" si="2"/>
        <v>0</v>
      </c>
      <c r="L23" s="16"/>
    </row>
    <row r="24" spans="6:12" ht="62.25" customHeight="1" hidden="1">
      <c r="F24" s="127"/>
      <c r="H24" s="36"/>
      <c r="I24" s="36"/>
      <c r="J24" s="140"/>
      <c r="K24" s="45"/>
      <c r="L24" s="16"/>
    </row>
    <row r="25" spans="1:12" ht="63" customHeight="1">
      <c r="A25" s="31"/>
      <c r="B25" s="65" t="s">
        <v>2</v>
      </c>
      <c r="C25" s="81">
        <f>SUM(C5:C23)</f>
        <v>1224100</v>
      </c>
      <c r="D25" s="26"/>
      <c r="E25" s="52"/>
      <c r="F25" s="131"/>
      <c r="G25" s="53">
        <f>C25/300</f>
        <v>4080.3333333333335</v>
      </c>
      <c r="H25" s="2"/>
      <c r="I25" s="2"/>
      <c r="J25" s="141"/>
      <c r="K25" s="50">
        <f t="shared" si="2"/>
        <v>340.02777777777777</v>
      </c>
      <c r="L25" s="17"/>
    </row>
    <row r="26" spans="1:12" ht="33" customHeight="1" thickBot="1">
      <c r="A26" s="33"/>
      <c r="B26" s="24"/>
      <c r="C26" s="25"/>
      <c r="D26" s="25"/>
      <c r="E26" s="34"/>
      <c r="F26" s="132"/>
      <c r="G26" s="35"/>
      <c r="H26" s="1"/>
      <c r="I26" s="1"/>
      <c r="J26" s="142"/>
      <c r="K26" s="10"/>
      <c r="L26" s="10"/>
    </row>
    <row r="27" spans="1:12" ht="14.25" customHeight="1" thickBot="1">
      <c r="A27" s="71"/>
      <c r="B27" s="72"/>
      <c r="C27" s="73"/>
      <c r="D27" s="73"/>
      <c r="E27" s="74"/>
      <c r="F27" s="133"/>
      <c r="G27" s="75"/>
      <c r="H27" s="76"/>
      <c r="I27" s="77"/>
      <c r="J27" s="143"/>
      <c r="K27" s="78"/>
      <c r="L27" s="10"/>
    </row>
    <row r="28" spans="1:12" ht="51" customHeight="1">
      <c r="A28" s="31"/>
      <c r="B28" s="197" t="s">
        <v>10</v>
      </c>
      <c r="C28" s="197"/>
      <c r="D28" s="197"/>
      <c r="E28" s="198"/>
      <c r="F28" s="134" t="s">
        <v>8</v>
      </c>
      <c r="G28" s="183" t="s">
        <v>4</v>
      </c>
      <c r="H28" s="13"/>
      <c r="I28" s="14"/>
      <c r="J28" s="144"/>
      <c r="K28" s="163" t="s">
        <v>32</v>
      </c>
      <c r="L28" s="15"/>
    </row>
    <row r="29" spans="1:12" ht="51" customHeight="1">
      <c r="A29" s="61">
        <v>18</v>
      </c>
      <c r="B29" s="195" t="s">
        <v>18</v>
      </c>
      <c r="C29" s="81">
        <v>18600</v>
      </c>
      <c r="D29" s="153"/>
      <c r="E29" s="184" t="s">
        <v>34</v>
      </c>
      <c r="F29" s="113">
        <f aca="true" t="shared" si="4" ref="F29:F39">C29/300/6</f>
        <v>10.333333333333334</v>
      </c>
      <c r="G29" s="168">
        <f>6*F29</f>
        <v>62</v>
      </c>
      <c r="H29" s="169"/>
      <c r="I29" s="170"/>
      <c r="J29" s="171"/>
      <c r="K29" s="172">
        <f>G29/12</f>
        <v>5.166666666666667</v>
      </c>
      <c r="L29" s="15"/>
    </row>
    <row r="30" spans="1:12" ht="36.75" customHeight="1">
      <c r="A30" s="64"/>
      <c r="B30" s="196"/>
      <c r="C30" s="81"/>
      <c r="D30" s="153"/>
      <c r="E30" s="184" t="s">
        <v>33</v>
      </c>
      <c r="F30" s="113">
        <f t="shared" si="4"/>
        <v>0</v>
      </c>
      <c r="G30" s="168"/>
      <c r="H30" s="169"/>
      <c r="I30" s="170"/>
      <c r="J30" s="171"/>
      <c r="K30" s="172"/>
      <c r="L30" s="15"/>
    </row>
    <row r="31" spans="1:12" ht="105.75" customHeight="1">
      <c r="A31" s="64">
        <v>19</v>
      </c>
      <c r="B31" s="79" t="s">
        <v>21</v>
      </c>
      <c r="C31" s="82">
        <v>150000</v>
      </c>
      <c r="D31" s="154"/>
      <c r="E31" s="185" t="s">
        <v>43</v>
      </c>
      <c r="F31" s="113">
        <f t="shared" si="4"/>
        <v>83.33333333333333</v>
      </c>
      <c r="G31" s="160">
        <f>F31*6</f>
        <v>500</v>
      </c>
      <c r="H31" s="173"/>
      <c r="I31" s="173"/>
      <c r="J31" s="174"/>
      <c r="K31" s="172">
        <f>G31/12</f>
        <v>41.666666666666664</v>
      </c>
      <c r="L31" s="18"/>
    </row>
    <row r="32" spans="1:12" ht="66" customHeight="1">
      <c r="A32" s="61">
        <v>20</v>
      </c>
      <c r="B32" s="195" t="s">
        <v>22</v>
      </c>
      <c r="C32" s="83">
        <v>140000</v>
      </c>
      <c r="D32" s="155"/>
      <c r="E32" s="185" t="s">
        <v>47</v>
      </c>
      <c r="F32" s="113">
        <f t="shared" si="4"/>
        <v>77.77777777777779</v>
      </c>
      <c r="G32" s="160">
        <f>F32*6</f>
        <v>466.66666666666674</v>
      </c>
      <c r="H32" s="173"/>
      <c r="I32" s="173"/>
      <c r="J32" s="174"/>
      <c r="K32" s="172">
        <f>G32/12</f>
        <v>38.88888888888889</v>
      </c>
      <c r="L32" s="18"/>
    </row>
    <row r="33" spans="1:12" ht="6.75" customHeight="1">
      <c r="A33" s="64"/>
      <c r="B33" s="196"/>
      <c r="C33" s="81"/>
      <c r="D33" s="156"/>
      <c r="E33" s="184"/>
      <c r="F33" s="113">
        <f t="shared" si="4"/>
        <v>0</v>
      </c>
      <c r="G33" s="160"/>
      <c r="H33" s="173"/>
      <c r="I33" s="173"/>
      <c r="J33" s="174"/>
      <c r="K33" s="172"/>
      <c r="L33" s="18"/>
    </row>
    <row r="34" spans="1:12" ht="74.25" customHeight="1">
      <c r="A34" s="30">
        <v>21</v>
      </c>
      <c r="B34" s="80" t="s">
        <v>23</v>
      </c>
      <c r="C34" s="82">
        <f>2*2000*5</f>
        <v>20000</v>
      </c>
      <c r="D34" s="157"/>
      <c r="E34" s="184" t="s">
        <v>48</v>
      </c>
      <c r="F34" s="113">
        <f t="shared" si="4"/>
        <v>11.111111111111112</v>
      </c>
      <c r="G34" s="160">
        <f>F34*6</f>
        <v>66.66666666666667</v>
      </c>
      <c r="H34" s="175"/>
      <c r="I34" s="175"/>
      <c r="J34" s="176"/>
      <c r="K34" s="172">
        <f>G34/12</f>
        <v>5.555555555555556</v>
      </c>
      <c r="L34" s="18"/>
    </row>
    <row r="35" spans="1:11" ht="71.25" customHeight="1">
      <c r="A35" s="30">
        <v>22</v>
      </c>
      <c r="B35" s="80" t="s">
        <v>3</v>
      </c>
      <c r="C35" s="84">
        <v>13300</v>
      </c>
      <c r="D35" s="127"/>
      <c r="E35" s="21"/>
      <c r="F35" s="113">
        <f t="shared" si="4"/>
        <v>7.388888888888889</v>
      </c>
      <c r="G35" s="160">
        <f>F35*6</f>
        <v>44.333333333333336</v>
      </c>
      <c r="H35" s="166"/>
      <c r="I35" s="166"/>
      <c r="J35" s="167"/>
      <c r="K35" s="172">
        <f>G35/12</f>
        <v>3.6944444444444446</v>
      </c>
    </row>
    <row r="36" spans="1:12" ht="8.25" customHeight="1">
      <c r="A36" s="108"/>
      <c r="B36" s="109"/>
      <c r="C36" s="110"/>
      <c r="D36" s="111"/>
      <c r="E36" s="112"/>
      <c r="F36" s="113">
        <f>C36/300/6</f>
        <v>0</v>
      </c>
      <c r="G36" s="113"/>
      <c r="H36" s="114"/>
      <c r="I36" s="114"/>
      <c r="J36" s="115"/>
      <c r="K36" s="116"/>
      <c r="L36" s="18"/>
    </row>
    <row r="37" spans="1:12" ht="4.5" customHeight="1" hidden="1">
      <c r="A37" s="117"/>
      <c r="B37" s="118"/>
      <c r="C37" s="119"/>
      <c r="D37" s="120"/>
      <c r="E37" s="121"/>
      <c r="F37" s="113">
        <f>C37/300/6</f>
        <v>0</v>
      </c>
      <c r="G37" s="113"/>
      <c r="H37" s="114"/>
      <c r="I37" s="114"/>
      <c r="J37" s="115"/>
      <c r="K37" s="116"/>
      <c r="L37" s="18"/>
    </row>
    <row r="38" spans="1:12" ht="29.25" customHeight="1" hidden="1">
      <c r="A38" s="117"/>
      <c r="B38" s="122"/>
      <c r="C38" s="119"/>
      <c r="D38" s="123"/>
      <c r="E38" s="124"/>
      <c r="F38" s="113">
        <f t="shared" si="4"/>
        <v>0</v>
      </c>
      <c r="G38" s="113"/>
      <c r="H38" s="114"/>
      <c r="I38" s="114"/>
      <c r="J38" s="115"/>
      <c r="K38" s="116"/>
      <c r="L38" s="18"/>
    </row>
    <row r="39" spans="1:11" ht="6.75" customHeight="1">
      <c r="A39" s="125"/>
      <c r="B39" s="122"/>
      <c r="C39" s="126"/>
      <c r="D39" s="127"/>
      <c r="E39" s="121"/>
      <c r="F39" s="113">
        <f t="shared" si="4"/>
        <v>0</v>
      </c>
      <c r="G39" s="113"/>
      <c r="H39" s="127"/>
      <c r="I39" s="127"/>
      <c r="J39" s="127"/>
      <c r="K39" s="116"/>
    </row>
    <row r="40" spans="1:12" ht="36.75" customHeight="1">
      <c r="A40" s="43"/>
      <c r="B40" s="38"/>
      <c r="C40" s="28"/>
      <c r="D40" s="149"/>
      <c r="E40" s="44"/>
      <c r="F40" s="131">
        <f>SUM(F29:F39)+0.33</f>
        <v>190.27444444444447</v>
      </c>
      <c r="G40" s="23"/>
      <c r="H40" s="2"/>
      <c r="I40" s="2"/>
      <c r="J40" s="141"/>
      <c r="K40" s="46"/>
      <c r="L40" s="19"/>
    </row>
    <row r="41" spans="2:12" ht="36" customHeight="1">
      <c r="B41" s="159" t="s">
        <v>2</v>
      </c>
      <c r="C41" s="50">
        <f>SUM(C29:C40)</f>
        <v>341900</v>
      </c>
      <c r="D41" s="158"/>
      <c r="E41" s="54"/>
      <c r="F41" s="135"/>
      <c r="G41" s="181" t="s">
        <v>4</v>
      </c>
      <c r="H41" s="55"/>
      <c r="I41" s="56"/>
      <c r="J41" s="145"/>
      <c r="K41" s="47"/>
      <c r="L41" s="6"/>
    </row>
    <row r="42" spans="2:12" ht="51.75" customHeight="1">
      <c r="B42" s="1"/>
      <c r="C42" s="1"/>
      <c r="D42" s="4"/>
      <c r="E42" s="4"/>
      <c r="F42" s="136"/>
      <c r="G42" s="177">
        <f>C41/300</f>
        <v>1139.6666666666667</v>
      </c>
      <c r="H42" s="178"/>
      <c r="I42" s="178"/>
      <c r="J42" s="179"/>
      <c r="K42" s="180">
        <f>G42/12</f>
        <v>94.97222222222223</v>
      </c>
      <c r="L42" s="6"/>
    </row>
    <row r="43" spans="1:11" ht="17.25" customHeight="1" thickBot="1">
      <c r="A43" s="66"/>
      <c r="B43" s="67"/>
      <c r="C43" s="67"/>
      <c r="D43" s="67"/>
      <c r="E43" s="67"/>
      <c r="F43" s="137"/>
      <c r="G43" s="68"/>
      <c r="H43" s="68"/>
      <c r="I43" s="68"/>
      <c r="J43" s="69"/>
      <c r="K43" s="70">
        <f>G43/12</f>
        <v>0</v>
      </c>
    </row>
    <row r="44" spans="2:11" ht="57" customHeight="1" thickBot="1">
      <c r="B44" s="48" t="s">
        <v>11</v>
      </c>
      <c r="C44" s="32">
        <f>C41+C25</f>
        <v>1566000</v>
      </c>
      <c r="D44" s="8"/>
      <c r="E44" s="192" t="s">
        <v>17</v>
      </c>
      <c r="F44" s="22"/>
      <c r="G44" s="57">
        <f>C44/300</f>
        <v>5220</v>
      </c>
      <c r="H44" s="58"/>
      <c r="I44" s="59"/>
      <c r="J44" s="59"/>
      <c r="K44" s="60">
        <f>G44/12</f>
        <v>435</v>
      </c>
    </row>
    <row r="45" spans="2:9" ht="14.25" customHeight="1" thickBot="1">
      <c r="B45" s="3"/>
      <c r="C45" s="3"/>
      <c r="D45" s="3"/>
      <c r="E45" s="193"/>
      <c r="F45" s="3"/>
      <c r="G45" s="3"/>
      <c r="H45" s="3"/>
      <c r="I45" s="3"/>
    </row>
    <row r="46" spans="2:9" ht="15" hidden="1">
      <c r="B46" s="3"/>
      <c r="C46" s="3"/>
      <c r="D46" s="3"/>
      <c r="E46" s="3"/>
      <c r="F46" s="3"/>
      <c r="G46" s="3"/>
      <c r="H46" s="3"/>
      <c r="I46" s="3"/>
    </row>
    <row r="47" spans="2:9" ht="6.75" customHeight="1">
      <c r="B47" s="3"/>
      <c r="C47" s="3"/>
      <c r="D47" s="3"/>
      <c r="F47" s="3"/>
      <c r="G47" s="3"/>
      <c r="H47" s="3"/>
      <c r="I47" s="3"/>
    </row>
    <row r="48" spans="1:9" ht="33.75" customHeight="1">
      <c r="A48" s="6"/>
      <c r="B48" s="190"/>
      <c r="C48" s="191"/>
      <c r="D48" s="191"/>
      <c r="E48" s="191"/>
      <c r="F48" s="191"/>
      <c r="G48" s="191"/>
      <c r="H48" s="3"/>
      <c r="I48" s="3"/>
    </row>
    <row r="49" spans="1:9" ht="2.25" customHeight="1">
      <c r="A49" s="6"/>
      <c r="B49" s="191"/>
      <c r="C49" s="191"/>
      <c r="D49" s="191"/>
      <c r="E49" s="191"/>
      <c r="F49" s="191"/>
      <c r="G49" s="191"/>
      <c r="H49" s="3"/>
      <c r="I49" s="3"/>
    </row>
    <row r="50" spans="1:11" ht="36.75" customHeight="1">
      <c r="A50" s="186"/>
      <c r="B50" s="187"/>
      <c r="C50" s="187"/>
      <c r="D50" s="187"/>
      <c r="E50" s="187"/>
      <c r="F50" s="187"/>
      <c r="G50" s="187"/>
      <c r="H50" s="187"/>
      <c r="I50" s="187"/>
      <c r="J50" s="187"/>
      <c r="K50" s="187"/>
    </row>
    <row r="51" spans="1:11" ht="63.75" customHeigh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7"/>
    </row>
    <row r="52" spans="1:11" ht="45.75" customHeight="1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11" ht="21.7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ht="35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</row>
    <row r="55" spans="1:11" ht="21.75" customHeigh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</row>
    <row r="56" spans="1:11" ht="45.75" customHeight="1">
      <c r="A56" s="204"/>
      <c r="B56" s="205"/>
      <c r="C56" s="205"/>
      <c r="D56" s="205"/>
      <c r="E56" s="205"/>
      <c r="F56" s="205"/>
      <c r="G56" s="205"/>
      <c r="H56" s="203"/>
      <c r="I56" s="203"/>
      <c r="J56" s="203"/>
      <c r="K56" s="203"/>
    </row>
    <row r="57" spans="1:11" ht="45.75" customHeight="1">
      <c r="A57" s="204"/>
      <c r="B57" s="205"/>
      <c r="C57" s="205"/>
      <c r="D57" s="205"/>
      <c r="E57" s="205"/>
      <c r="F57" s="205"/>
      <c r="G57" s="205"/>
      <c r="H57" s="203"/>
      <c r="I57" s="203"/>
      <c r="J57" s="203"/>
      <c r="K57" s="203"/>
    </row>
    <row r="58" spans="1:11" ht="47.25" customHeight="1">
      <c r="A58" s="204"/>
      <c r="B58" s="205"/>
      <c r="C58" s="205"/>
      <c r="D58" s="205"/>
      <c r="E58" s="205"/>
      <c r="F58" s="205"/>
      <c r="G58" s="205"/>
      <c r="H58" s="203"/>
      <c r="I58" s="203"/>
      <c r="J58" s="203"/>
      <c r="K58" s="203"/>
    </row>
    <row r="59" spans="1:11" ht="53.25" customHeight="1">
      <c r="A59" s="204"/>
      <c r="B59" s="205"/>
      <c r="C59" s="205"/>
      <c r="D59" s="205"/>
      <c r="E59" s="205"/>
      <c r="F59" s="205"/>
      <c r="G59" s="205"/>
      <c r="H59" s="203"/>
      <c r="I59" s="203"/>
      <c r="J59" s="203"/>
      <c r="K59" s="203"/>
    </row>
    <row r="60" spans="1:11" ht="39.75" customHeight="1">
      <c r="A60" s="204"/>
      <c r="B60" s="205"/>
      <c r="C60" s="205"/>
      <c r="D60" s="205"/>
      <c r="E60" s="205"/>
      <c r="F60" s="205"/>
      <c r="G60" s="205"/>
      <c r="H60" s="203"/>
      <c r="I60" s="203"/>
      <c r="J60" s="203"/>
      <c r="K60" s="203"/>
    </row>
    <row r="61" spans="1:11" ht="35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72" ht="30.75">
      <c r="E72" s="106"/>
    </row>
  </sheetData>
  <sheetProtection formatCells="0" formatColumns="0" formatRows="0" insertColumns="0" insertRows="0" insertHyperlinks="0" deleteColumns="0" deleteRows="0" sort="0" autoFilter="0" pivotTables="0"/>
  <mergeCells count="12">
    <mergeCell ref="E44:E45"/>
    <mergeCell ref="B2:I3"/>
    <mergeCell ref="B32:B33"/>
    <mergeCell ref="B4:E4"/>
    <mergeCell ref="B28:E28"/>
    <mergeCell ref="B29:B30"/>
    <mergeCell ref="A54:K54"/>
    <mergeCell ref="A50:K50"/>
    <mergeCell ref="A51:K51"/>
    <mergeCell ref="A52:K52"/>
    <mergeCell ref="A53:K53"/>
    <mergeCell ref="B48:G49"/>
  </mergeCells>
  <printOptions/>
  <pageMargins left="0.3" right="0.22" top="0.18" bottom="0.38" header="0.3" footer="0.22"/>
  <pageSetup horizontalDpi="240" verticalDpi="24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Admin</cp:lastModifiedBy>
  <cp:lastPrinted>2010-12-18T13:20:39Z</cp:lastPrinted>
  <dcterms:created xsi:type="dcterms:W3CDTF">2006-12-03T16:33:50Z</dcterms:created>
  <dcterms:modified xsi:type="dcterms:W3CDTF">2011-01-23T19:43:27Z</dcterms:modified>
  <cp:category/>
  <cp:version/>
  <cp:contentType/>
  <cp:contentStatus/>
</cp:coreProperties>
</file>