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31" windowWidth="15300" windowHeight="9120" activeTab="0"/>
  </bookViews>
  <sheets>
    <sheet name="проект  на 2010" sheetId="1" r:id="rId1"/>
  </sheets>
  <definedNames>
    <definedName name="_xlnm.Print_Area" localSheetId="0">'проект  на 2010'!$A$1:$L$56</definedName>
  </definedNames>
  <calcPr fullCalcOnLoad="1"/>
</workbook>
</file>

<file path=xl/sharedStrings.xml><?xml version="1.0" encoding="utf-8"?>
<sst xmlns="http://schemas.openxmlformats.org/spreadsheetml/2006/main" count="61" uniqueCount="57">
  <si>
    <t>Земельный налог</t>
  </si>
  <si>
    <t>зимняя чистка дорог</t>
  </si>
  <si>
    <t>ИТОГО:</t>
  </si>
  <si>
    <t>непредвиденные расходы</t>
  </si>
  <si>
    <t>с 6 соток</t>
  </si>
  <si>
    <t xml:space="preserve"> Налоги:ФСС,ПФ</t>
  </si>
  <si>
    <t xml:space="preserve">наружное освещение </t>
  </si>
  <si>
    <t>аттестация  электриков</t>
  </si>
  <si>
    <t>с 1 сотки</t>
  </si>
  <si>
    <t>членские взносы</t>
  </si>
  <si>
    <t>Целевые  взносы</t>
  </si>
  <si>
    <t>поч.отпр., моб.связь</t>
  </si>
  <si>
    <t>услуги связи</t>
  </si>
  <si>
    <t>канц.,строй.товары, трансп</t>
  </si>
  <si>
    <t>услуги банка</t>
  </si>
  <si>
    <t>ежегодная</t>
  </si>
  <si>
    <t xml:space="preserve">потери э/э в сетях, недоплаты </t>
  </si>
  <si>
    <t>председатель, бухгалтер</t>
  </si>
  <si>
    <t xml:space="preserve">канцелярские расходы </t>
  </si>
  <si>
    <t>подсыпка дорог с  трамбовкой</t>
  </si>
  <si>
    <t>контролеры счетчиков в СНТ( май-август)</t>
  </si>
  <si>
    <t>ответственные за электрохозяйство- 2служ.</t>
  </si>
  <si>
    <t>АУП-2служ.</t>
  </si>
  <si>
    <t>Содержание правления</t>
  </si>
  <si>
    <t>комендант+казначей</t>
  </si>
  <si>
    <t>электрохозяйство</t>
  </si>
  <si>
    <t>6 машин за сезон + несанк. Свалки</t>
  </si>
  <si>
    <t>обогрев,освещение, благоустройство</t>
  </si>
  <si>
    <t>в месяц</t>
  </si>
  <si>
    <t>основные дороги СНТ</t>
  </si>
  <si>
    <t>чистка  трактором</t>
  </si>
  <si>
    <t>пожарное здание</t>
  </si>
  <si>
    <t>приобретение труб</t>
  </si>
  <si>
    <t>известняк</t>
  </si>
  <si>
    <t>дорнит</t>
  </si>
  <si>
    <t>сквозной проезд уч.322</t>
  </si>
  <si>
    <t>работы по планировке площадок</t>
  </si>
  <si>
    <t>штрафы</t>
  </si>
  <si>
    <t>установка 3 эл.колонок</t>
  </si>
  <si>
    <t>правка эл.столбов</t>
  </si>
  <si>
    <t>дежурные снт</t>
  </si>
  <si>
    <t xml:space="preserve"> вывоз мусора по договору             </t>
  </si>
  <si>
    <t>мусоросборные площадки</t>
  </si>
  <si>
    <t>Общий взнос в СНТ на 2012 год</t>
  </si>
  <si>
    <t>2 водоема (3 и 6 линия)</t>
  </si>
  <si>
    <t>мелиоративнные работы</t>
  </si>
  <si>
    <t>Госпожнадзор</t>
  </si>
  <si>
    <t>непредвиденные затраты</t>
  </si>
  <si>
    <t xml:space="preserve">ремонт и установка светильников освещения (ранее демонтированных) </t>
  </si>
  <si>
    <t xml:space="preserve">Проект  СМЕТЫ СНТ "ЗОДЧИЙ" на 2012 год </t>
  </si>
  <si>
    <t xml:space="preserve"> транспортные расходы</t>
  </si>
  <si>
    <t>мастер-электрик+ электрик СНТ</t>
  </si>
  <si>
    <t>аванс э/э на 01 апреля,</t>
  </si>
  <si>
    <t>планировка разворотных площадок</t>
  </si>
  <si>
    <t>Работы по пожарным предписаниям</t>
  </si>
  <si>
    <t xml:space="preserve">ИТОГО ПО СМЕТЕ </t>
  </si>
  <si>
    <t>НА    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</si>
</sst>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u val="single"/>
      <sz val="28"/>
      <name val="Arial Cyr"/>
      <family val="0"/>
    </font>
    <font>
      <b/>
      <i/>
      <u val="single"/>
      <sz val="28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i/>
      <u val="single"/>
      <sz val="18"/>
      <name val="Arial Cyr"/>
      <family val="0"/>
    </font>
    <font>
      <b/>
      <i/>
      <sz val="20"/>
      <name val="Arial Cyr"/>
      <family val="0"/>
    </font>
    <font>
      <b/>
      <sz val="26"/>
      <name val="Arial Cyr"/>
      <family val="0"/>
    </font>
    <font>
      <b/>
      <i/>
      <u val="single"/>
      <sz val="36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i/>
      <u val="single"/>
      <sz val="48"/>
      <name val="Arial Cyr"/>
      <family val="0"/>
    </font>
    <font>
      <b/>
      <u val="single"/>
      <sz val="36"/>
      <name val="Arial Cyr"/>
      <family val="0"/>
    </font>
    <font>
      <b/>
      <i/>
      <sz val="22"/>
      <name val="Arial Cyr"/>
      <family val="0"/>
    </font>
    <font>
      <b/>
      <i/>
      <sz val="36"/>
      <name val="Arial Cyr"/>
      <family val="0"/>
    </font>
    <font>
      <b/>
      <sz val="28"/>
      <name val="Arial Cyr"/>
      <family val="0"/>
    </font>
    <font>
      <b/>
      <sz val="36"/>
      <name val="Arial Cyr"/>
      <family val="0"/>
    </font>
    <font>
      <b/>
      <i/>
      <sz val="28"/>
      <name val="Arial Cyr"/>
      <family val="0"/>
    </font>
    <font>
      <u val="single"/>
      <sz val="36"/>
      <name val="Arial Cyr"/>
      <family val="0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b/>
      <sz val="36"/>
      <name val="Bernard MT Condensed"/>
      <family val="1"/>
    </font>
    <font>
      <b/>
      <sz val="28"/>
      <name val="Bernard MT Condens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distributed" shrinkToFi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 shrinkToFi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 vertical="distributed" shrinkToFi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5" fontId="14" fillId="0" borderId="19" xfId="0" applyNumberFormat="1" applyFont="1" applyBorder="1" applyAlignment="1">
      <alignment horizontal="center" vertical="distributed" shrinkToFit="1"/>
    </xf>
    <xf numFmtId="165" fontId="16" fillId="0" borderId="2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vertical="distributed"/>
    </xf>
    <xf numFmtId="165" fontId="16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 vertical="distributed"/>
    </xf>
    <xf numFmtId="164" fontId="14" fillId="0" borderId="10" xfId="0" applyNumberFormat="1" applyFont="1" applyBorder="1" applyAlignment="1">
      <alignment horizontal="center" vertical="distributed"/>
    </xf>
    <xf numFmtId="0" fontId="14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2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 vertical="distributed"/>
    </xf>
    <xf numFmtId="9" fontId="14" fillId="0" borderId="10" xfId="0" applyNumberFormat="1" applyFont="1" applyBorder="1" applyAlignment="1">
      <alignment horizontal="center" vertical="distributed"/>
    </xf>
    <xf numFmtId="0" fontId="14" fillId="0" borderId="10" xfId="0" applyFont="1" applyBorder="1" applyAlignment="1">
      <alignment vertical="distributed" shrinkToFit="1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Alignment="1">
      <alignment/>
    </xf>
    <xf numFmtId="44" fontId="14" fillId="0" borderId="10" xfId="0" applyNumberFormat="1" applyFont="1" applyBorder="1" applyAlignment="1">
      <alignment vertical="center"/>
    </xf>
    <xf numFmtId="164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distributed"/>
    </xf>
    <xf numFmtId="0" fontId="14" fillId="0" borderId="12" xfId="0" applyFont="1" applyBorder="1" applyAlignment="1">
      <alignment horizontal="center" vertical="distributed"/>
    </xf>
    <xf numFmtId="164" fontId="14" fillId="0" borderId="12" xfId="0" applyNumberFormat="1" applyFont="1" applyBorder="1" applyAlignment="1">
      <alignment horizontal="center" vertical="distributed"/>
    </xf>
    <xf numFmtId="164" fontId="1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distributed"/>
    </xf>
    <xf numFmtId="0" fontId="25" fillId="0" borderId="10" xfId="0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164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8" fillId="33" borderId="25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vertical="distributed"/>
    </xf>
    <xf numFmtId="164" fontId="16" fillId="33" borderId="28" xfId="0" applyNumberFormat="1" applyFont="1" applyFill="1" applyBorder="1" applyAlignment="1">
      <alignment/>
    </xf>
    <xf numFmtId="164" fontId="16" fillId="33" borderId="29" xfId="0" applyNumberFormat="1" applyFont="1" applyFill="1" applyBorder="1" applyAlignment="1">
      <alignment/>
    </xf>
    <xf numFmtId="164" fontId="14" fillId="0" borderId="10" xfId="0" applyNumberFormat="1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21" fillId="0" borderId="18" xfId="0" applyFont="1" applyFill="1" applyBorder="1" applyAlignment="1">
      <alignment horizontal="center"/>
    </xf>
    <xf numFmtId="44" fontId="14" fillId="0" borderId="12" xfId="0" applyNumberFormat="1" applyFont="1" applyBorder="1" applyAlignment="1">
      <alignment horizontal="center" vertical="center" readingOrder="1"/>
    </xf>
    <xf numFmtId="0" fontId="18" fillId="0" borderId="3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7" fontId="28" fillId="0" borderId="10" xfId="0" applyNumberFormat="1" applyFont="1" applyBorder="1" applyAlignment="1">
      <alignment horizontal="center"/>
    </xf>
    <xf numFmtId="7" fontId="21" fillId="0" borderId="1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7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5" fontId="30" fillId="0" borderId="10" xfId="0" applyNumberFormat="1" applyFont="1" applyBorder="1" applyAlignment="1">
      <alignment horizontal="center" vertical="distributed" shrinkToFit="1"/>
    </xf>
    <xf numFmtId="5" fontId="32" fillId="0" borderId="10" xfId="0" applyNumberFormat="1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165" fontId="31" fillId="0" borderId="12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5" fontId="14" fillId="0" borderId="11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0" fontId="25" fillId="0" borderId="10" xfId="0" applyFont="1" applyBorder="1" applyAlignment="1">
      <alignment horizontal="center" vertical="distributed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2" fillId="0" borderId="31" xfId="0" applyFont="1" applyBorder="1" applyAlignment="1">
      <alignment vertical="distributed"/>
    </xf>
    <xf numFmtId="0" fontId="22" fillId="0" borderId="32" xfId="0" applyFont="1" applyBorder="1" applyAlignment="1">
      <alignment vertical="distributed"/>
    </xf>
    <xf numFmtId="0" fontId="27" fillId="0" borderId="0" xfId="0" applyFont="1" applyAlignment="1">
      <alignment horizontal="center"/>
    </xf>
    <xf numFmtId="0" fontId="29" fillId="34" borderId="15" xfId="0" applyFont="1" applyFill="1" applyBorder="1" applyAlignment="1">
      <alignment horizontal="center"/>
    </xf>
    <xf numFmtId="0" fontId="52" fillId="34" borderId="21" xfId="0" applyFont="1" applyFill="1" applyBorder="1" applyAlignment="1">
      <alignment/>
    </xf>
    <xf numFmtId="0" fontId="52" fillId="34" borderId="33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164" fontId="14" fillId="0" borderId="21" xfId="0" applyNumberFormat="1" applyFont="1" applyBorder="1" applyAlignment="1">
      <alignment horizontal="center" vertical="distributed"/>
    </xf>
    <xf numFmtId="0" fontId="14" fillId="0" borderId="21" xfId="0" applyFont="1" applyBorder="1" applyAlignment="1">
      <alignment horizontal="center" vertical="distributed"/>
    </xf>
    <xf numFmtId="164" fontId="14" fillId="0" borderId="21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7" fontId="28" fillId="0" borderId="33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 vertical="distributed"/>
    </xf>
    <xf numFmtId="164" fontId="53" fillId="0" borderId="21" xfId="0" applyNumberFormat="1" applyFont="1" applyBorder="1" applyAlignment="1">
      <alignment horizontal="center"/>
    </xf>
    <xf numFmtId="164" fontId="53" fillId="0" borderId="13" xfId="0" applyNumberFormat="1" applyFont="1" applyBorder="1" applyAlignment="1">
      <alignment horizontal="center"/>
    </xf>
    <xf numFmtId="165" fontId="53" fillId="35" borderId="11" xfId="0" applyNumberFormat="1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0" fontId="54" fillId="0" borderId="21" xfId="0" applyFont="1" applyBorder="1" applyAlignment="1">
      <alignment horizontal="center" vertical="distributed"/>
    </xf>
    <xf numFmtId="0" fontId="54" fillId="0" borderId="0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2390775</xdr:colOff>
      <xdr:row>6</xdr:row>
      <xdr:rowOff>0</xdr:rowOff>
    </xdr:from>
    <xdr:to>
      <xdr:col>1</xdr:col>
      <xdr:colOff>2390775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40005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0"/>
  <sheetViews>
    <sheetView tabSelected="1" view="pageBreakPreview" zoomScale="50" zoomScaleNormal="50" zoomScaleSheetLayoutView="50" zoomScalePageLayoutView="0" workbookViewId="0" topLeftCell="A1">
      <selection activeCell="G44" sqref="G44"/>
    </sheetView>
  </sheetViews>
  <sheetFormatPr defaultColWidth="9.00390625" defaultRowHeight="12.75"/>
  <cols>
    <col min="1" max="1" width="21.125" style="0" customWidth="1"/>
    <col min="2" max="2" width="60.625" style="0" customWidth="1"/>
    <col min="3" max="3" width="27.75390625" style="0" customWidth="1"/>
    <col min="4" max="4" width="3.00390625" style="0" customWidth="1"/>
    <col min="5" max="5" width="66.125" style="0" customWidth="1"/>
    <col min="6" max="6" width="23.875" style="0" customWidth="1"/>
    <col min="7" max="7" width="42.625" style="0" customWidth="1"/>
    <col min="8" max="8" width="7.625" style="0" hidden="1" customWidth="1"/>
    <col min="9" max="9" width="9.125" style="0" hidden="1" customWidth="1"/>
    <col min="10" max="10" width="0.12890625" style="0" customWidth="1"/>
    <col min="11" max="11" width="23.875" style="0" customWidth="1"/>
    <col min="12" max="12" width="13.875" style="0" hidden="1" customWidth="1"/>
    <col min="13" max="13" width="9.125" style="0" hidden="1" customWidth="1"/>
  </cols>
  <sheetData>
    <row r="1" spans="2:5" ht="11.25" customHeight="1">
      <c r="B1" s="62"/>
      <c r="E1" s="112"/>
    </row>
    <row r="2" spans="2:12" ht="43.5" customHeight="1">
      <c r="B2" s="122" t="s">
        <v>49</v>
      </c>
      <c r="C2" s="122"/>
      <c r="D2" s="122"/>
      <c r="E2" s="122"/>
      <c r="F2" s="122"/>
      <c r="G2" s="122"/>
      <c r="H2" s="122"/>
      <c r="I2" s="122"/>
      <c r="K2" s="31"/>
      <c r="L2" s="7"/>
    </row>
    <row r="3" spans="2:12" ht="3" customHeight="1" hidden="1">
      <c r="B3" s="122"/>
      <c r="C3" s="122"/>
      <c r="D3" s="122"/>
      <c r="E3" s="122"/>
      <c r="F3" s="122"/>
      <c r="G3" s="122"/>
      <c r="H3" s="122"/>
      <c r="I3" s="122"/>
      <c r="K3" s="31"/>
      <c r="L3" s="7"/>
    </row>
    <row r="4" spans="2:12" ht="47.25" customHeight="1">
      <c r="B4" s="140" t="s">
        <v>9</v>
      </c>
      <c r="C4" s="140"/>
      <c r="D4" s="140"/>
      <c r="E4" s="141"/>
      <c r="F4" s="57" t="s">
        <v>8</v>
      </c>
      <c r="G4" s="57" t="s">
        <v>4</v>
      </c>
      <c r="H4" s="14"/>
      <c r="I4" s="15"/>
      <c r="J4" s="21"/>
      <c r="K4" s="98" t="s">
        <v>28</v>
      </c>
      <c r="L4" s="27"/>
    </row>
    <row r="5" spans="1:12" ht="52.5" customHeight="1">
      <c r="A5" s="59">
        <v>1</v>
      </c>
      <c r="B5" s="71" t="s">
        <v>22</v>
      </c>
      <c r="C5" s="46">
        <f>(10000+8000)*12</f>
        <v>216000</v>
      </c>
      <c r="D5" s="35"/>
      <c r="E5" s="49" t="s">
        <v>17</v>
      </c>
      <c r="F5" s="46">
        <f>C5/300/6</f>
        <v>120</v>
      </c>
      <c r="G5" s="105">
        <f>F5*6</f>
        <v>720</v>
      </c>
      <c r="H5" s="12"/>
      <c r="I5" s="12"/>
      <c r="J5" s="22"/>
      <c r="K5" s="99">
        <f>G5/12</f>
        <v>60</v>
      </c>
      <c r="L5" s="28"/>
    </row>
    <row r="6" spans="1:29" ht="54" customHeight="1">
      <c r="A6" s="59">
        <f>1+A5</f>
        <v>2</v>
      </c>
      <c r="B6" s="72" t="s">
        <v>21</v>
      </c>
      <c r="C6" s="46">
        <f>2650*12+(5000+5000*0.14)*12</f>
        <v>100200</v>
      </c>
      <c r="D6" s="35"/>
      <c r="E6" s="49" t="s">
        <v>51</v>
      </c>
      <c r="F6" s="46">
        <f>C6/300/6</f>
        <v>55.666666666666664</v>
      </c>
      <c r="G6" s="105">
        <f aca="true" t="shared" si="0" ref="G6:G21">F6*6</f>
        <v>334</v>
      </c>
      <c r="H6" s="12"/>
      <c r="I6" s="12"/>
      <c r="J6" s="22"/>
      <c r="K6" s="99">
        <f aca="true" t="shared" si="1" ref="K6:K23">G6/12</f>
        <v>27.833333333333332</v>
      </c>
      <c r="L6" s="2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17" s="7" customFormat="1" ht="47.25" customHeight="1">
      <c r="A7" s="59">
        <f aca="true" t="shared" si="2" ref="A7:A21">1+A6</f>
        <v>3</v>
      </c>
      <c r="B7" s="71" t="s">
        <v>47</v>
      </c>
      <c r="C7" s="63">
        <v>20000</v>
      </c>
      <c r="D7" s="40"/>
      <c r="E7" s="54"/>
      <c r="F7" s="46">
        <f>C7/300/6</f>
        <v>11.111111111111112</v>
      </c>
      <c r="G7" s="105">
        <f t="shared" si="0"/>
        <v>66.66666666666667</v>
      </c>
      <c r="H7" s="12"/>
      <c r="I7" s="12"/>
      <c r="J7" s="22"/>
      <c r="K7" s="99">
        <f t="shared" si="1"/>
        <v>5.555555555555556</v>
      </c>
      <c r="L7" s="28"/>
      <c r="M7"/>
      <c r="N7"/>
      <c r="O7"/>
      <c r="P7"/>
      <c r="Q7"/>
    </row>
    <row r="8" spans="1:17" s="7" customFormat="1" ht="60.75" customHeight="1">
      <c r="A8" s="59">
        <f t="shared" si="2"/>
        <v>4</v>
      </c>
      <c r="B8" s="71" t="s">
        <v>50</v>
      </c>
      <c r="C8" s="67">
        <v>6000</v>
      </c>
      <c r="D8" s="66"/>
      <c r="E8" s="94"/>
      <c r="F8" s="68">
        <f>C8/300/6</f>
        <v>3.3333333333333335</v>
      </c>
      <c r="G8" s="105">
        <f t="shared" si="0"/>
        <v>20</v>
      </c>
      <c r="H8" s="12"/>
      <c r="I8" s="12"/>
      <c r="J8" s="22"/>
      <c r="K8" s="99">
        <f t="shared" si="1"/>
        <v>1.6666666666666667</v>
      </c>
      <c r="L8" s="28"/>
      <c r="M8"/>
      <c r="N8"/>
      <c r="O8"/>
      <c r="P8"/>
      <c r="Q8"/>
    </row>
    <row r="9" spans="1:17" s="7" customFormat="1" ht="44.25" customHeight="1">
      <c r="A9" s="59">
        <f t="shared" si="2"/>
        <v>5</v>
      </c>
      <c r="B9" s="72" t="s">
        <v>5</v>
      </c>
      <c r="C9" s="87">
        <f>(C5+C6)/100*14.2</f>
        <v>44900.399999999994</v>
      </c>
      <c r="D9" s="36"/>
      <c r="E9" s="55"/>
      <c r="F9" s="46">
        <f aca="true" t="shared" si="3" ref="F9:F21">C9/300/6</f>
        <v>24.944666666666663</v>
      </c>
      <c r="G9" s="105">
        <f t="shared" si="0"/>
        <v>149.66799999999998</v>
      </c>
      <c r="H9" s="12"/>
      <c r="I9" s="12"/>
      <c r="J9" s="22"/>
      <c r="K9" s="99">
        <f t="shared" si="1"/>
        <v>12.472333333333331</v>
      </c>
      <c r="L9" s="28"/>
      <c r="M9"/>
      <c r="N9"/>
      <c r="O9"/>
      <c r="P9"/>
      <c r="Q9"/>
    </row>
    <row r="10" spans="1:17" s="7" customFormat="1" ht="36" customHeight="1">
      <c r="A10" s="59">
        <f t="shared" si="2"/>
        <v>6</v>
      </c>
      <c r="B10" s="71" t="s">
        <v>0</v>
      </c>
      <c r="C10" s="87">
        <v>20000</v>
      </c>
      <c r="D10" s="36"/>
      <c r="E10" s="55">
        <v>0.03</v>
      </c>
      <c r="F10" s="46">
        <f t="shared" si="3"/>
        <v>11.111111111111112</v>
      </c>
      <c r="G10" s="105">
        <f t="shared" si="0"/>
        <v>66.66666666666667</v>
      </c>
      <c r="H10" s="2"/>
      <c r="I10" s="12"/>
      <c r="J10" s="22"/>
      <c r="K10" s="99">
        <f t="shared" si="1"/>
        <v>5.555555555555556</v>
      </c>
      <c r="L10" s="28"/>
      <c r="M10"/>
      <c r="N10"/>
      <c r="O10"/>
      <c r="P10"/>
      <c r="Q10"/>
    </row>
    <row r="11" spans="1:249" s="7" customFormat="1" ht="42" customHeight="1">
      <c r="A11" s="59">
        <f t="shared" si="2"/>
        <v>7</v>
      </c>
      <c r="B11" s="72" t="s">
        <v>14</v>
      </c>
      <c r="C11" s="87">
        <v>30000</v>
      </c>
      <c r="D11" s="56"/>
      <c r="E11" s="49"/>
      <c r="F11" s="46">
        <f t="shared" si="3"/>
        <v>16.666666666666668</v>
      </c>
      <c r="G11" s="105">
        <f t="shared" si="0"/>
        <v>100</v>
      </c>
      <c r="H11" s="20"/>
      <c r="I11" s="5"/>
      <c r="J11" s="23"/>
      <c r="K11" s="99">
        <f t="shared" si="1"/>
        <v>8.333333333333334</v>
      </c>
      <c r="L11" s="28"/>
      <c r="M11" s="6"/>
      <c r="N11" s="8"/>
      <c r="O11" s="6"/>
      <c r="P11" s="8"/>
      <c r="Q11" s="6"/>
      <c r="R11" s="8"/>
      <c r="S11" s="6"/>
      <c r="T11" s="8"/>
      <c r="U11" s="6"/>
      <c r="V11" s="8"/>
      <c r="W11" s="6"/>
      <c r="X11" s="8"/>
      <c r="Y11" s="6"/>
      <c r="Z11" s="8"/>
      <c r="AA11" s="6"/>
      <c r="AB11" s="8"/>
      <c r="AC11" s="6"/>
      <c r="AD11" s="8"/>
      <c r="AE11" s="6"/>
      <c r="AF11" s="8"/>
      <c r="AG11" s="6"/>
      <c r="AH11" s="8"/>
      <c r="AI11" s="6"/>
      <c r="AJ11" s="8"/>
      <c r="AK11" s="6"/>
      <c r="AL11" s="8"/>
      <c r="AM11" s="6"/>
      <c r="AN11" s="8"/>
      <c r="AO11" s="6"/>
      <c r="AP11" s="8"/>
      <c r="AQ11" s="6"/>
      <c r="AR11" s="8"/>
      <c r="AS11" s="6"/>
      <c r="AT11" s="8"/>
      <c r="AU11" s="6"/>
      <c r="AV11" s="8"/>
      <c r="AW11" s="6"/>
      <c r="AX11" s="8"/>
      <c r="AY11" s="6"/>
      <c r="AZ11" s="8"/>
      <c r="BA11" s="6"/>
      <c r="BB11" s="8"/>
      <c r="BC11" s="6"/>
      <c r="BD11" s="8"/>
      <c r="BE11" s="6"/>
      <c r="BF11" s="8"/>
      <c r="BG11" s="6"/>
      <c r="BH11" s="8"/>
      <c r="BI11" s="6"/>
      <c r="BJ11" s="8"/>
      <c r="BK11" s="6"/>
      <c r="BL11" s="8"/>
      <c r="BM11" s="6"/>
      <c r="BN11" s="8"/>
      <c r="BO11" s="6"/>
      <c r="BP11" s="8"/>
      <c r="BQ11" s="6"/>
      <c r="BR11" s="8"/>
      <c r="BS11" s="6"/>
      <c r="BT11" s="8"/>
      <c r="BU11" s="6"/>
      <c r="BV11" s="8"/>
      <c r="BW11" s="6"/>
      <c r="BX11" s="8"/>
      <c r="BY11" s="6"/>
      <c r="BZ11" s="8"/>
      <c r="CA11" s="6"/>
      <c r="CB11" s="8"/>
      <c r="CC11" s="6"/>
      <c r="CD11" s="8"/>
      <c r="CE11" s="6"/>
      <c r="CF11" s="8"/>
      <c r="CG11" s="6"/>
      <c r="CH11" s="8"/>
      <c r="CI11" s="6"/>
      <c r="CJ11" s="8"/>
      <c r="CK11" s="6"/>
      <c r="CL11" s="8"/>
      <c r="CM11" s="6"/>
      <c r="CN11" s="8"/>
      <c r="CO11" s="6"/>
      <c r="CP11" s="8"/>
      <c r="CQ11" s="6"/>
      <c r="CR11" s="8"/>
      <c r="CS11" s="6"/>
      <c r="CT11" s="8"/>
      <c r="CU11" s="6"/>
      <c r="CV11" s="8"/>
      <c r="CW11" s="6"/>
      <c r="CX11" s="8"/>
      <c r="CY11" s="6"/>
      <c r="CZ11" s="8"/>
      <c r="DA11" s="6"/>
      <c r="DB11" s="8"/>
      <c r="DC11" s="6"/>
      <c r="DD11" s="8"/>
      <c r="DE11" s="6"/>
      <c r="DF11" s="8"/>
      <c r="DG11" s="6"/>
      <c r="DH11" s="8"/>
      <c r="DI11" s="6"/>
      <c r="DJ11" s="8"/>
      <c r="DK11" s="6"/>
      <c r="DL11" s="8"/>
      <c r="DM11" s="6"/>
      <c r="DN11" s="8"/>
      <c r="DO11" s="6"/>
      <c r="DP11" s="8"/>
      <c r="DQ11" s="6"/>
      <c r="DR11" s="8"/>
      <c r="DS11" s="6"/>
      <c r="DT11" s="8"/>
      <c r="DU11" s="6"/>
      <c r="DV11" s="8"/>
      <c r="DW11" s="6"/>
      <c r="DX11" s="8"/>
      <c r="DY11" s="6"/>
      <c r="DZ11" s="8"/>
      <c r="EA11" s="6"/>
      <c r="EB11" s="8"/>
      <c r="EC11" s="6"/>
      <c r="ED11" s="8"/>
      <c r="EE11" s="6"/>
      <c r="EF11" s="8"/>
      <c r="EG11" s="6"/>
      <c r="EH11" s="8"/>
      <c r="EI11" s="6"/>
      <c r="EJ11" s="8"/>
      <c r="EK11" s="6"/>
      <c r="EL11" s="8"/>
      <c r="EM11" s="6"/>
      <c r="EN11" s="8"/>
      <c r="EO11" s="6"/>
      <c r="EP11" s="8"/>
      <c r="EQ11" s="6"/>
      <c r="ER11" s="8"/>
      <c r="ES11" s="6"/>
      <c r="ET11" s="8"/>
      <c r="EU11" s="6"/>
      <c r="EV11" s="8"/>
      <c r="EW11" s="6"/>
      <c r="EX11" s="8"/>
      <c r="EY11" s="6"/>
      <c r="EZ11" s="8"/>
      <c r="FA11" s="6"/>
      <c r="FB11" s="8"/>
      <c r="FC11" s="6"/>
      <c r="FD11" s="8"/>
      <c r="FE11" s="6"/>
      <c r="FF11" s="8"/>
      <c r="FG11" s="6"/>
      <c r="FH11" s="8"/>
      <c r="FI11" s="6"/>
      <c r="FJ11" s="8"/>
      <c r="FK11" s="6"/>
      <c r="FL11" s="8"/>
      <c r="FM11" s="6"/>
      <c r="FN11" s="8"/>
      <c r="FO11" s="6"/>
      <c r="FP11" s="8"/>
      <c r="FQ11" s="6"/>
      <c r="FR11" s="8"/>
      <c r="FS11" s="6"/>
      <c r="FT11" s="8"/>
      <c r="FU11" s="6"/>
      <c r="FV11" s="8"/>
      <c r="FW11" s="6"/>
      <c r="FX11" s="8"/>
      <c r="FY11" s="6"/>
      <c r="FZ11" s="8"/>
      <c r="GA11" s="6"/>
      <c r="GB11" s="8"/>
      <c r="GC11" s="6"/>
      <c r="GD11" s="8"/>
      <c r="GE11" s="6"/>
      <c r="GF11" s="8"/>
      <c r="GG11" s="6"/>
      <c r="GH11" s="8"/>
      <c r="GI11" s="6"/>
      <c r="GJ11" s="8"/>
      <c r="GK11" s="6"/>
      <c r="GL11" s="8"/>
      <c r="GM11" s="6"/>
      <c r="GN11" s="8"/>
      <c r="GO11" s="6"/>
      <c r="GP11" s="8"/>
      <c r="GQ11" s="6"/>
      <c r="GR11" s="8"/>
      <c r="GS11" s="6"/>
      <c r="GT11" s="8"/>
      <c r="GU11" s="6"/>
      <c r="GV11" s="8"/>
      <c r="GW11" s="6"/>
      <c r="GX11" s="8"/>
      <c r="GY11" s="6"/>
      <c r="GZ11" s="8"/>
      <c r="HA11" s="6"/>
      <c r="HB11" s="8"/>
      <c r="HC11" s="6"/>
      <c r="HD11" s="8"/>
      <c r="HE11" s="6"/>
      <c r="HF11" s="8"/>
      <c r="HG11" s="6"/>
      <c r="HH11" s="8"/>
      <c r="HI11" s="6"/>
      <c r="HJ11" s="8"/>
      <c r="HK11" s="6"/>
      <c r="HL11" s="8"/>
      <c r="HM11" s="6"/>
      <c r="HN11" s="8"/>
      <c r="HO11" s="6"/>
      <c r="HP11" s="8"/>
      <c r="HQ11" s="6"/>
      <c r="HR11" s="8"/>
      <c r="HS11" s="6"/>
      <c r="HT11" s="8"/>
      <c r="HU11" s="6"/>
      <c r="HV11" s="8"/>
      <c r="HW11" s="6"/>
      <c r="HX11" s="8"/>
      <c r="HY11" s="6"/>
      <c r="HZ11" s="8"/>
      <c r="IA11" s="6"/>
      <c r="IB11" s="8"/>
      <c r="IC11" s="6"/>
      <c r="ID11" s="8"/>
      <c r="IE11" s="6"/>
      <c r="IF11" s="8"/>
      <c r="IG11" s="6"/>
      <c r="IH11" s="8"/>
      <c r="II11" s="6"/>
      <c r="IJ11" s="8"/>
      <c r="IK11" s="6"/>
      <c r="IL11" s="8"/>
      <c r="IM11" s="6"/>
      <c r="IN11" s="8"/>
      <c r="IO11" s="6"/>
    </row>
    <row r="12" spans="1:249" s="7" customFormat="1" ht="57.75" customHeight="1">
      <c r="A12" s="59">
        <f t="shared" si="2"/>
        <v>8</v>
      </c>
      <c r="B12" s="72" t="s">
        <v>12</v>
      </c>
      <c r="C12" s="87">
        <v>8000</v>
      </c>
      <c r="D12" s="56"/>
      <c r="E12" s="49" t="s">
        <v>11</v>
      </c>
      <c r="F12" s="46">
        <f t="shared" si="3"/>
        <v>4.444444444444445</v>
      </c>
      <c r="G12" s="105">
        <f t="shared" si="0"/>
        <v>26.666666666666668</v>
      </c>
      <c r="H12" s="20"/>
      <c r="I12" s="5"/>
      <c r="J12" s="23"/>
      <c r="K12" s="99">
        <f t="shared" si="1"/>
        <v>2.2222222222222223</v>
      </c>
      <c r="L12" s="28"/>
      <c r="M12" s="6"/>
      <c r="N12" s="8"/>
      <c r="O12" s="6"/>
      <c r="P12" s="8"/>
      <c r="Q12" s="6"/>
      <c r="R12" s="8"/>
      <c r="S12" s="6"/>
      <c r="T12" s="8"/>
      <c r="U12" s="6"/>
      <c r="V12" s="8"/>
      <c r="W12" s="6"/>
      <c r="X12" s="8"/>
      <c r="Y12" s="6"/>
      <c r="Z12" s="8"/>
      <c r="AA12" s="6"/>
      <c r="AB12" s="8"/>
      <c r="AC12" s="6"/>
      <c r="AD12" s="8"/>
      <c r="AE12" s="6"/>
      <c r="AF12" s="8"/>
      <c r="AG12" s="6"/>
      <c r="AH12" s="8"/>
      <c r="AI12" s="6"/>
      <c r="AJ12" s="8"/>
      <c r="AK12" s="6"/>
      <c r="AL12" s="8"/>
      <c r="AM12" s="6"/>
      <c r="AN12" s="8"/>
      <c r="AO12" s="6"/>
      <c r="AP12" s="8"/>
      <c r="AQ12" s="6"/>
      <c r="AR12" s="8"/>
      <c r="AS12" s="6"/>
      <c r="AT12" s="8"/>
      <c r="AU12" s="6"/>
      <c r="AV12" s="8"/>
      <c r="AW12" s="6"/>
      <c r="AX12" s="8"/>
      <c r="AY12" s="6"/>
      <c r="AZ12" s="8"/>
      <c r="BA12" s="6"/>
      <c r="BB12" s="8"/>
      <c r="BC12" s="6"/>
      <c r="BD12" s="8"/>
      <c r="BE12" s="6"/>
      <c r="BF12" s="8"/>
      <c r="BG12" s="6"/>
      <c r="BH12" s="8"/>
      <c r="BI12" s="6"/>
      <c r="BJ12" s="8"/>
      <c r="BK12" s="6"/>
      <c r="BL12" s="8"/>
      <c r="BM12" s="6"/>
      <c r="BN12" s="8"/>
      <c r="BO12" s="6"/>
      <c r="BP12" s="8"/>
      <c r="BQ12" s="6"/>
      <c r="BR12" s="8"/>
      <c r="BS12" s="6"/>
      <c r="BT12" s="8"/>
      <c r="BU12" s="6"/>
      <c r="BV12" s="8"/>
      <c r="BW12" s="6"/>
      <c r="BX12" s="8"/>
      <c r="BY12" s="6"/>
      <c r="BZ12" s="8"/>
      <c r="CA12" s="6"/>
      <c r="CB12" s="8"/>
      <c r="CC12" s="6"/>
      <c r="CD12" s="8"/>
      <c r="CE12" s="6"/>
      <c r="CF12" s="8"/>
      <c r="CG12" s="6"/>
      <c r="CH12" s="8"/>
      <c r="CI12" s="6"/>
      <c r="CJ12" s="8"/>
      <c r="CK12" s="6"/>
      <c r="CL12" s="8"/>
      <c r="CM12" s="6"/>
      <c r="CN12" s="8"/>
      <c r="CO12" s="6"/>
      <c r="CP12" s="8"/>
      <c r="CQ12" s="6"/>
      <c r="CR12" s="8"/>
      <c r="CS12" s="6"/>
      <c r="CT12" s="8"/>
      <c r="CU12" s="6"/>
      <c r="CV12" s="8"/>
      <c r="CW12" s="6"/>
      <c r="CX12" s="8"/>
      <c r="CY12" s="6"/>
      <c r="CZ12" s="8"/>
      <c r="DA12" s="6"/>
      <c r="DB12" s="8"/>
      <c r="DC12" s="6"/>
      <c r="DD12" s="8"/>
      <c r="DE12" s="6"/>
      <c r="DF12" s="8"/>
      <c r="DG12" s="6"/>
      <c r="DH12" s="8"/>
      <c r="DI12" s="6"/>
      <c r="DJ12" s="8"/>
      <c r="DK12" s="6"/>
      <c r="DL12" s="8"/>
      <c r="DM12" s="6"/>
      <c r="DN12" s="8"/>
      <c r="DO12" s="6"/>
      <c r="DP12" s="8"/>
      <c r="DQ12" s="6"/>
      <c r="DR12" s="8"/>
      <c r="DS12" s="6"/>
      <c r="DT12" s="8"/>
      <c r="DU12" s="6"/>
      <c r="DV12" s="8"/>
      <c r="DW12" s="6"/>
      <c r="DX12" s="8"/>
      <c r="DY12" s="6"/>
      <c r="DZ12" s="8"/>
      <c r="EA12" s="6"/>
      <c r="EB12" s="8"/>
      <c r="EC12" s="6"/>
      <c r="ED12" s="8"/>
      <c r="EE12" s="6"/>
      <c r="EF12" s="8"/>
      <c r="EG12" s="6"/>
      <c r="EH12" s="8"/>
      <c r="EI12" s="6"/>
      <c r="EJ12" s="8"/>
      <c r="EK12" s="6"/>
      <c r="EL12" s="8"/>
      <c r="EM12" s="6"/>
      <c r="EN12" s="8"/>
      <c r="EO12" s="6"/>
      <c r="EP12" s="8"/>
      <c r="EQ12" s="6"/>
      <c r="ER12" s="8"/>
      <c r="ES12" s="6"/>
      <c r="ET12" s="8"/>
      <c r="EU12" s="6"/>
      <c r="EV12" s="8"/>
      <c r="EW12" s="6"/>
      <c r="EX12" s="8"/>
      <c r="EY12" s="6"/>
      <c r="EZ12" s="8"/>
      <c r="FA12" s="6"/>
      <c r="FB12" s="8"/>
      <c r="FC12" s="6"/>
      <c r="FD12" s="8"/>
      <c r="FE12" s="6"/>
      <c r="FF12" s="8"/>
      <c r="FG12" s="6"/>
      <c r="FH12" s="8"/>
      <c r="FI12" s="6"/>
      <c r="FJ12" s="8"/>
      <c r="FK12" s="6"/>
      <c r="FL12" s="8"/>
      <c r="FM12" s="6"/>
      <c r="FN12" s="8"/>
      <c r="FO12" s="6"/>
      <c r="FP12" s="8"/>
      <c r="FQ12" s="6"/>
      <c r="FR12" s="8"/>
      <c r="FS12" s="6"/>
      <c r="FT12" s="8"/>
      <c r="FU12" s="6"/>
      <c r="FV12" s="8"/>
      <c r="FW12" s="6"/>
      <c r="FX12" s="8"/>
      <c r="FY12" s="6"/>
      <c r="FZ12" s="8"/>
      <c r="GA12" s="6"/>
      <c r="GB12" s="8"/>
      <c r="GC12" s="6"/>
      <c r="GD12" s="8"/>
      <c r="GE12" s="6"/>
      <c r="GF12" s="8"/>
      <c r="GG12" s="6"/>
      <c r="GH12" s="8"/>
      <c r="GI12" s="6"/>
      <c r="GJ12" s="8"/>
      <c r="GK12" s="6"/>
      <c r="GL12" s="8"/>
      <c r="GM12" s="6"/>
      <c r="GN12" s="8"/>
      <c r="GO12" s="6"/>
      <c r="GP12" s="8"/>
      <c r="GQ12" s="6"/>
      <c r="GR12" s="8"/>
      <c r="GS12" s="6"/>
      <c r="GT12" s="8"/>
      <c r="GU12" s="6"/>
      <c r="GV12" s="8"/>
      <c r="GW12" s="6"/>
      <c r="GX12" s="8"/>
      <c r="GY12" s="6"/>
      <c r="GZ12" s="8"/>
      <c r="HA12" s="6"/>
      <c r="HB12" s="8"/>
      <c r="HC12" s="6"/>
      <c r="HD12" s="8"/>
      <c r="HE12" s="6"/>
      <c r="HF12" s="8"/>
      <c r="HG12" s="6"/>
      <c r="HH12" s="8"/>
      <c r="HI12" s="6"/>
      <c r="HJ12" s="8"/>
      <c r="HK12" s="6"/>
      <c r="HL12" s="8"/>
      <c r="HM12" s="6"/>
      <c r="HN12" s="8"/>
      <c r="HO12" s="6"/>
      <c r="HP12" s="8"/>
      <c r="HQ12" s="6"/>
      <c r="HR12" s="8"/>
      <c r="HS12" s="6"/>
      <c r="HT12" s="8"/>
      <c r="HU12" s="6"/>
      <c r="HV12" s="8"/>
      <c r="HW12" s="6"/>
      <c r="HX12" s="8"/>
      <c r="HY12" s="6"/>
      <c r="HZ12" s="8"/>
      <c r="IA12" s="6"/>
      <c r="IB12" s="8"/>
      <c r="IC12" s="6"/>
      <c r="ID12" s="8"/>
      <c r="IE12" s="6"/>
      <c r="IF12" s="8"/>
      <c r="IG12" s="6"/>
      <c r="IH12" s="8"/>
      <c r="II12" s="6"/>
      <c r="IJ12" s="8"/>
      <c r="IK12" s="6"/>
      <c r="IL12" s="8"/>
      <c r="IM12" s="6"/>
      <c r="IN12" s="8"/>
      <c r="IO12" s="6"/>
    </row>
    <row r="13" spans="1:17" s="7" customFormat="1" ht="63" customHeight="1">
      <c r="A13" s="59">
        <f t="shared" si="2"/>
        <v>9</v>
      </c>
      <c r="B13" s="72" t="s">
        <v>18</v>
      </c>
      <c r="C13" s="87">
        <v>6000</v>
      </c>
      <c r="D13" s="36"/>
      <c r="E13" s="49" t="s">
        <v>13</v>
      </c>
      <c r="F13" s="46">
        <f t="shared" si="3"/>
        <v>3.3333333333333335</v>
      </c>
      <c r="G13" s="105">
        <f t="shared" si="0"/>
        <v>20</v>
      </c>
      <c r="H13" s="2"/>
      <c r="I13" s="12"/>
      <c r="J13" s="22"/>
      <c r="K13" s="99">
        <f t="shared" si="1"/>
        <v>1.6666666666666667</v>
      </c>
      <c r="L13" s="28"/>
      <c r="M13"/>
      <c r="N13"/>
      <c r="O13"/>
      <c r="P13"/>
      <c r="Q13"/>
    </row>
    <row r="14" spans="1:11" ht="53.25" customHeight="1">
      <c r="A14" s="59">
        <f t="shared" si="2"/>
        <v>10</v>
      </c>
      <c r="B14" s="73" t="s">
        <v>23</v>
      </c>
      <c r="C14" s="88">
        <v>14000</v>
      </c>
      <c r="E14" s="65" t="s">
        <v>27</v>
      </c>
      <c r="F14" s="64">
        <f t="shared" si="3"/>
        <v>7.777777777777778</v>
      </c>
      <c r="G14" s="105">
        <f t="shared" si="0"/>
        <v>46.666666666666664</v>
      </c>
      <c r="K14" s="99">
        <f t="shared" si="1"/>
        <v>3.888888888888889</v>
      </c>
    </row>
    <row r="15" spans="1:17" s="7" customFormat="1" ht="76.5" customHeight="1">
      <c r="A15" s="59">
        <f t="shared" si="2"/>
        <v>11</v>
      </c>
      <c r="B15" s="72" t="s">
        <v>25</v>
      </c>
      <c r="C15" s="87">
        <v>10000</v>
      </c>
      <c r="D15" s="36"/>
      <c r="E15" s="97" t="s">
        <v>48</v>
      </c>
      <c r="F15" s="46">
        <f>C15/300/6</f>
        <v>5.555555555555556</v>
      </c>
      <c r="G15" s="105">
        <f t="shared" si="0"/>
        <v>33.333333333333336</v>
      </c>
      <c r="H15" s="2"/>
      <c r="I15" s="12"/>
      <c r="J15" s="22"/>
      <c r="K15" s="99">
        <f t="shared" si="1"/>
        <v>2.777777777777778</v>
      </c>
      <c r="L15" s="28"/>
      <c r="M15"/>
      <c r="N15"/>
      <c r="O15"/>
      <c r="P15"/>
      <c r="Q15"/>
    </row>
    <row r="16" spans="1:12" ht="60.75" customHeight="1">
      <c r="A16" s="59">
        <f t="shared" si="2"/>
        <v>12</v>
      </c>
      <c r="B16" s="72" t="s">
        <v>6</v>
      </c>
      <c r="C16" s="87">
        <v>17000</v>
      </c>
      <c r="D16" s="36"/>
      <c r="E16" s="49"/>
      <c r="F16" s="46">
        <f t="shared" si="3"/>
        <v>9.444444444444445</v>
      </c>
      <c r="G16" s="105">
        <f t="shared" si="0"/>
        <v>56.66666666666667</v>
      </c>
      <c r="H16" s="2"/>
      <c r="I16" s="12"/>
      <c r="J16" s="22"/>
      <c r="K16" s="99">
        <f t="shared" si="1"/>
        <v>4.722222222222222</v>
      </c>
      <c r="L16" s="28"/>
    </row>
    <row r="17" spans="1:12" ht="54.75" customHeight="1">
      <c r="A17" s="59">
        <f t="shared" si="2"/>
        <v>13</v>
      </c>
      <c r="B17" s="74" t="s">
        <v>16</v>
      </c>
      <c r="C17" s="89">
        <v>20000</v>
      </c>
      <c r="D17" s="36"/>
      <c r="E17" s="49"/>
      <c r="F17" s="46">
        <f t="shared" si="3"/>
        <v>11.111111111111112</v>
      </c>
      <c r="G17" s="105">
        <f t="shared" si="0"/>
        <v>66.66666666666667</v>
      </c>
      <c r="H17" s="2"/>
      <c r="I17" s="12"/>
      <c r="J17" s="22"/>
      <c r="K17" s="99">
        <f t="shared" si="1"/>
        <v>5.555555555555556</v>
      </c>
      <c r="L17" s="28"/>
    </row>
    <row r="18" spans="1:12" ht="59.25" customHeight="1">
      <c r="A18" s="59">
        <f t="shared" si="2"/>
        <v>14</v>
      </c>
      <c r="B18" s="74" t="s">
        <v>52</v>
      </c>
      <c r="C18" s="89">
        <v>50000</v>
      </c>
      <c r="D18" s="36"/>
      <c r="E18" s="49"/>
      <c r="F18" s="46">
        <f t="shared" si="3"/>
        <v>27.777777777777775</v>
      </c>
      <c r="G18" s="105">
        <f t="shared" si="0"/>
        <v>166.66666666666666</v>
      </c>
      <c r="H18" s="2"/>
      <c r="I18" s="12"/>
      <c r="J18" s="22"/>
      <c r="K18" s="99">
        <f t="shared" si="1"/>
        <v>13.888888888888888</v>
      </c>
      <c r="L18" s="28"/>
    </row>
    <row r="19" spans="1:12" ht="41.25" customHeight="1">
      <c r="A19" s="59">
        <f t="shared" si="2"/>
        <v>15</v>
      </c>
      <c r="B19" s="72" t="s">
        <v>41</v>
      </c>
      <c r="C19" s="50">
        <v>140000</v>
      </c>
      <c r="D19" s="36"/>
      <c r="E19" s="49" t="s">
        <v>26</v>
      </c>
      <c r="F19" s="46">
        <f t="shared" si="3"/>
        <v>77.77777777777779</v>
      </c>
      <c r="G19" s="105">
        <f t="shared" si="0"/>
        <v>466.66666666666674</v>
      </c>
      <c r="H19" s="12"/>
      <c r="I19" s="12"/>
      <c r="J19" s="22"/>
      <c r="K19" s="99">
        <f t="shared" si="1"/>
        <v>38.88888888888889</v>
      </c>
      <c r="L19" s="28"/>
    </row>
    <row r="20" spans="1:12" ht="44.25" customHeight="1" thickBot="1">
      <c r="A20" s="59">
        <f t="shared" si="2"/>
        <v>16</v>
      </c>
      <c r="B20" s="77" t="s">
        <v>7</v>
      </c>
      <c r="C20" s="78">
        <v>14200</v>
      </c>
      <c r="D20" s="53"/>
      <c r="E20" s="79" t="s">
        <v>15</v>
      </c>
      <c r="F20" s="46">
        <f>C20/300/6</f>
        <v>7.888888888888889</v>
      </c>
      <c r="G20" s="105">
        <f t="shared" si="0"/>
        <v>47.333333333333336</v>
      </c>
      <c r="H20" s="19"/>
      <c r="I20" s="19"/>
      <c r="J20" s="26"/>
      <c r="K20" s="99">
        <f t="shared" si="1"/>
        <v>3.9444444444444446</v>
      </c>
      <c r="L20" s="30"/>
    </row>
    <row r="21" spans="1:12" ht="48.75" customHeight="1">
      <c r="A21" s="59">
        <f t="shared" si="2"/>
        <v>17</v>
      </c>
      <c r="B21" s="71" t="s">
        <v>1</v>
      </c>
      <c r="C21" s="50">
        <v>30100</v>
      </c>
      <c r="D21" s="49"/>
      <c r="E21" s="36" t="s">
        <v>30</v>
      </c>
      <c r="F21" s="46">
        <f t="shared" si="3"/>
        <v>16.72222222222222</v>
      </c>
      <c r="G21" s="105">
        <f t="shared" si="0"/>
        <v>100.33333333333333</v>
      </c>
      <c r="H21" s="12"/>
      <c r="I21" s="12"/>
      <c r="J21" s="22"/>
      <c r="K21" s="99">
        <f t="shared" si="1"/>
        <v>8.36111111111111</v>
      </c>
      <c r="L21" s="28"/>
    </row>
    <row r="22" spans="8:12" ht="36.75" customHeight="1">
      <c r="H22" s="69"/>
      <c r="I22" s="69"/>
      <c r="J22" s="70"/>
      <c r="K22" s="99"/>
      <c r="L22" s="28"/>
    </row>
    <row r="23" spans="1:12" ht="46.5" customHeight="1" thickBot="1">
      <c r="A23" s="60"/>
      <c r="B23" s="41" t="s">
        <v>2</v>
      </c>
      <c r="C23" s="110">
        <f>SUM(C5:C21)</f>
        <v>746400.4</v>
      </c>
      <c r="D23" s="42"/>
      <c r="E23" s="43"/>
      <c r="F23" s="44"/>
      <c r="G23" s="109">
        <f>C23/300</f>
        <v>2488.0013333333336</v>
      </c>
      <c r="H23" s="16"/>
      <c r="I23" s="16"/>
      <c r="J23" s="24"/>
      <c r="K23" s="108">
        <f t="shared" si="1"/>
        <v>207.33344444444447</v>
      </c>
      <c r="L23" s="29"/>
    </row>
    <row r="24" spans="1:12" ht="14.25" customHeight="1" thickBot="1">
      <c r="A24" s="81"/>
      <c r="B24" s="82"/>
      <c r="C24" s="83"/>
      <c r="D24" s="83"/>
      <c r="E24" s="84"/>
      <c r="F24" s="85"/>
      <c r="G24" s="86"/>
      <c r="H24" s="80"/>
      <c r="I24" s="33"/>
      <c r="J24" s="34"/>
      <c r="K24" s="32"/>
      <c r="L24" s="13"/>
    </row>
    <row r="25" spans="1:12" ht="36" customHeight="1">
      <c r="A25" s="60"/>
      <c r="B25" s="138" t="s">
        <v>10</v>
      </c>
      <c r="C25" s="138"/>
      <c r="D25" s="138"/>
      <c r="E25" s="139"/>
      <c r="F25" s="58" t="s">
        <v>8</v>
      </c>
      <c r="G25" s="58" t="s">
        <v>4</v>
      </c>
      <c r="H25" s="17"/>
      <c r="I25" s="18"/>
      <c r="J25" s="25"/>
      <c r="K25" s="100" t="s">
        <v>28</v>
      </c>
      <c r="L25" s="27"/>
    </row>
    <row r="26" spans="1:12" ht="55.5" customHeight="1">
      <c r="A26" s="59">
        <v>1</v>
      </c>
      <c r="B26" s="75" t="s">
        <v>19</v>
      </c>
      <c r="C26" s="46">
        <v>60000</v>
      </c>
      <c r="D26" s="45"/>
      <c r="E26" s="36" t="s">
        <v>29</v>
      </c>
      <c r="F26" s="46">
        <f aca="true" t="shared" si="4" ref="F26:F43">C26/300/6</f>
        <v>33.333333333333336</v>
      </c>
      <c r="G26" s="104">
        <f>6*F26</f>
        <v>200</v>
      </c>
      <c r="H26" s="17"/>
      <c r="I26" s="18"/>
      <c r="J26" s="25"/>
      <c r="K26" s="101">
        <f>G26/12</f>
        <v>16.666666666666668</v>
      </c>
      <c r="L26" s="27"/>
    </row>
    <row r="27" spans="1:12" ht="39.75" customHeight="1">
      <c r="A27" s="59">
        <v>2</v>
      </c>
      <c r="B27" s="75" t="s">
        <v>40</v>
      </c>
      <c r="C27" s="46">
        <f>600*365</f>
        <v>219000</v>
      </c>
      <c r="D27" s="45"/>
      <c r="E27" s="36"/>
      <c r="F27" s="46">
        <f t="shared" si="4"/>
        <v>121.66666666666667</v>
      </c>
      <c r="G27" s="104">
        <f>6*F27</f>
        <v>730</v>
      </c>
      <c r="H27" s="17"/>
      <c r="I27" s="18"/>
      <c r="J27" s="25"/>
      <c r="K27" s="101">
        <f>G27/12</f>
        <v>60.833333333333336</v>
      </c>
      <c r="L27" s="27"/>
    </row>
    <row r="28" spans="1:12" ht="33.75" customHeight="1">
      <c r="A28" s="59">
        <v>3</v>
      </c>
      <c r="B28" s="76" t="s">
        <v>39</v>
      </c>
      <c r="C28" s="50">
        <v>90000</v>
      </c>
      <c r="D28" s="90"/>
      <c r="F28" s="46">
        <f t="shared" si="4"/>
        <v>50</v>
      </c>
      <c r="G28" s="105">
        <f>F28*6</f>
        <v>300</v>
      </c>
      <c r="H28" s="19"/>
      <c r="I28" s="19"/>
      <c r="J28" s="26"/>
      <c r="K28" s="101">
        <f>G28/12</f>
        <v>25</v>
      </c>
      <c r="L28" s="30"/>
    </row>
    <row r="29" spans="1:12" ht="57" customHeight="1">
      <c r="A29" s="59">
        <v>4</v>
      </c>
      <c r="B29" s="72" t="s">
        <v>20</v>
      </c>
      <c r="C29" s="92">
        <v>19600</v>
      </c>
      <c r="D29" s="47"/>
      <c r="E29" s="36"/>
      <c r="F29" s="46">
        <f t="shared" si="4"/>
        <v>10.888888888888888</v>
      </c>
      <c r="G29" s="105">
        <f>F29*6</f>
        <v>65.33333333333333</v>
      </c>
      <c r="H29" s="19"/>
      <c r="I29" s="19"/>
      <c r="J29" s="26"/>
      <c r="K29" s="101">
        <f>G29/12</f>
        <v>5.444444444444444</v>
      </c>
      <c r="L29" s="30"/>
    </row>
    <row r="30" spans="1:12" ht="38.25" customHeight="1">
      <c r="A30" s="59">
        <v>5</v>
      </c>
      <c r="B30" s="76" t="s">
        <v>38</v>
      </c>
      <c r="C30" s="46">
        <v>15000</v>
      </c>
      <c r="D30" s="48"/>
      <c r="E30" s="36"/>
      <c r="F30" s="46">
        <f t="shared" si="4"/>
        <v>8.333333333333334</v>
      </c>
      <c r="G30" s="105"/>
      <c r="H30" s="19"/>
      <c r="I30" s="19"/>
      <c r="J30" s="26"/>
      <c r="K30" s="101"/>
      <c r="L30" s="30"/>
    </row>
    <row r="31" spans="1:12" ht="42.75" customHeight="1">
      <c r="A31" s="59">
        <v>6</v>
      </c>
      <c r="B31" s="75" t="s">
        <v>42</v>
      </c>
      <c r="C31" s="50">
        <v>57000</v>
      </c>
      <c r="D31" s="96"/>
      <c r="E31" s="36"/>
      <c r="F31" s="46">
        <f t="shared" si="4"/>
        <v>31.666666666666668</v>
      </c>
      <c r="G31" s="105">
        <f>F31*6</f>
        <v>190</v>
      </c>
      <c r="H31" s="30"/>
      <c r="I31" s="30"/>
      <c r="J31" s="30"/>
      <c r="K31" s="101">
        <f>G31/12</f>
        <v>15.833333333333334</v>
      </c>
      <c r="L31" s="30"/>
    </row>
    <row r="32" spans="1:11" ht="71.25" customHeight="1">
      <c r="A32" s="59">
        <v>7</v>
      </c>
      <c r="B32" s="72" t="s">
        <v>3</v>
      </c>
      <c r="C32" s="87">
        <v>14000</v>
      </c>
      <c r="E32" s="36"/>
      <c r="F32" s="46">
        <f t="shared" si="4"/>
        <v>7.777777777777778</v>
      </c>
      <c r="G32" s="105">
        <f>F32*6</f>
        <v>46.666666666666664</v>
      </c>
      <c r="K32" s="101">
        <f>G32/12</f>
        <v>3.888888888888889</v>
      </c>
    </row>
    <row r="33" spans="1:12" ht="43.5" customHeight="1">
      <c r="A33" s="59">
        <v>8</v>
      </c>
      <c r="B33" s="75" t="s">
        <v>45</v>
      </c>
      <c r="C33" s="87">
        <v>150000</v>
      </c>
      <c r="D33" s="51"/>
      <c r="E33" s="49"/>
      <c r="F33" s="46">
        <f>C46/300/6</f>
        <v>166.66666666666666</v>
      </c>
      <c r="G33" s="105">
        <f aca="true" t="shared" si="5" ref="G33:G43">F33*6</f>
        <v>1000</v>
      </c>
      <c r="H33" s="19"/>
      <c r="I33" s="19"/>
      <c r="J33" s="26"/>
      <c r="K33" s="101">
        <f aca="true" t="shared" si="6" ref="K33:K50">G33/12</f>
        <v>83.33333333333333</v>
      </c>
      <c r="L33" s="30"/>
    </row>
    <row r="34" spans="1:12" ht="43.5" customHeight="1">
      <c r="A34" s="59">
        <v>9</v>
      </c>
      <c r="B34" s="72" t="s">
        <v>24</v>
      </c>
      <c r="C34" s="50">
        <v>60000</v>
      </c>
      <c r="D34" s="51"/>
      <c r="E34" s="49"/>
      <c r="F34" s="46">
        <f>C34/300/6</f>
        <v>33.333333333333336</v>
      </c>
      <c r="G34" s="105">
        <f t="shared" si="5"/>
        <v>200</v>
      </c>
      <c r="H34" s="19"/>
      <c r="I34" s="19"/>
      <c r="J34" s="26"/>
      <c r="K34" s="101">
        <f t="shared" si="6"/>
        <v>16.666666666666668</v>
      </c>
      <c r="L34" s="30"/>
    </row>
    <row r="35" spans="1:12" ht="43.5" customHeight="1">
      <c r="A35" s="59"/>
      <c r="B35" s="75"/>
      <c r="C35" s="50"/>
      <c r="D35" s="51"/>
      <c r="E35" s="49"/>
      <c r="F35" s="46"/>
      <c r="G35" s="133">
        <f>SUM(G26:G34)</f>
        <v>2732</v>
      </c>
      <c r="H35" s="19"/>
      <c r="I35" s="19"/>
      <c r="J35" s="26"/>
      <c r="K35" s="101">
        <f t="shared" si="6"/>
        <v>227.66666666666666</v>
      </c>
      <c r="L35" s="30"/>
    </row>
    <row r="36" spans="1:12" ht="43.5" customHeight="1">
      <c r="A36" s="126"/>
      <c r="B36" s="134"/>
      <c r="C36" s="127"/>
      <c r="D36" s="51"/>
      <c r="E36" s="128"/>
      <c r="F36" s="129"/>
      <c r="G36" s="130"/>
      <c r="H36" s="131"/>
      <c r="I36" s="131"/>
      <c r="J36" s="131"/>
      <c r="K36" s="132"/>
      <c r="L36" s="30"/>
    </row>
    <row r="37" spans="1:12" ht="43.5" customHeight="1">
      <c r="A37" s="126"/>
      <c r="B37" s="143" t="s">
        <v>55</v>
      </c>
      <c r="C37" s="127"/>
      <c r="D37" s="51"/>
      <c r="E37" s="142" t="s">
        <v>56</v>
      </c>
      <c r="F37" s="129"/>
      <c r="G37" s="135">
        <f>G23+G35</f>
        <v>5220.001333333334</v>
      </c>
      <c r="H37" s="131"/>
      <c r="I37" s="131"/>
      <c r="J37" s="131"/>
      <c r="K37" s="132"/>
      <c r="L37" s="30"/>
    </row>
    <row r="38" spans="1:12" ht="44.25" customHeight="1">
      <c r="A38" s="123" t="s">
        <v>54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5"/>
      <c r="L38" s="30"/>
    </row>
    <row r="39" spans="1:12" ht="54.75" customHeight="1" hidden="1">
      <c r="A39" s="59"/>
      <c r="C39" s="87"/>
      <c r="D39" s="52"/>
      <c r="E39" s="95"/>
      <c r="F39" s="46">
        <f t="shared" si="4"/>
        <v>0</v>
      </c>
      <c r="G39" s="105">
        <f t="shared" si="5"/>
        <v>0</v>
      </c>
      <c r="H39" s="19"/>
      <c r="I39" s="19"/>
      <c r="J39" s="26"/>
      <c r="K39" s="101">
        <f t="shared" si="6"/>
        <v>0</v>
      </c>
      <c r="L39" s="30"/>
    </row>
    <row r="40" spans="1:11" ht="44.25" customHeight="1" hidden="1">
      <c r="A40" s="91"/>
      <c r="C40" s="92"/>
      <c r="F40" s="46">
        <f t="shared" si="4"/>
        <v>0</v>
      </c>
      <c r="G40" s="105">
        <f t="shared" si="5"/>
        <v>0</v>
      </c>
      <c r="K40" s="101">
        <f t="shared" si="6"/>
        <v>0</v>
      </c>
    </row>
    <row r="41" spans="1:11" ht="44.25" customHeight="1" hidden="1">
      <c r="A41" s="91"/>
      <c r="C41" s="92"/>
      <c r="E41" s="36"/>
      <c r="F41" s="46">
        <f t="shared" si="4"/>
        <v>0</v>
      </c>
      <c r="G41" s="105">
        <f t="shared" si="5"/>
        <v>0</v>
      </c>
      <c r="K41" s="101">
        <f t="shared" si="6"/>
        <v>0</v>
      </c>
    </row>
    <row r="42" spans="1:11" ht="33.75" customHeight="1">
      <c r="A42" s="91">
        <v>1</v>
      </c>
      <c r="B42" s="76" t="s">
        <v>37</v>
      </c>
      <c r="C42" s="92">
        <v>80000</v>
      </c>
      <c r="E42" s="36" t="s">
        <v>46</v>
      </c>
      <c r="F42" s="46">
        <f t="shared" si="4"/>
        <v>44.44444444444445</v>
      </c>
      <c r="G42" s="105">
        <f t="shared" si="5"/>
        <v>266.6666666666667</v>
      </c>
      <c r="K42" s="101">
        <f t="shared" si="6"/>
        <v>22.222222222222225</v>
      </c>
    </row>
    <row r="43" spans="1:11" ht="60.75" customHeight="1">
      <c r="A43" s="91">
        <f>1+A42</f>
        <v>2</v>
      </c>
      <c r="B43" s="76" t="s">
        <v>36</v>
      </c>
      <c r="C43" s="92">
        <v>104000</v>
      </c>
      <c r="E43" s="76" t="s">
        <v>53</v>
      </c>
      <c r="F43" s="46">
        <f t="shared" si="4"/>
        <v>57.77777777777778</v>
      </c>
      <c r="G43" s="105">
        <f t="shared" si="5"/>
        <v>346.6666666666667</v>
      </c>
      <c r="K43" s="101">
        <f t="shared" si="6"/>
        <v>28.88888888888889</v>
      </c>
    </row>
    <row r="44" spans="1:11" ht="44.25" customHeight="1">
      <c r="A44" s="91">
        <f aca="true" t="shared" si="7" ref="A44:A49">1+A43</f>
        <v>3</v>
      </c>
      <c r="B44" s="117" t="s">
        <v>31</v>
      </c>
      <c r="C44" s="46">
        <v>50000</v>
      </c>
      <c r="D44" s="45"/>
      <c r="E44" s="36"/>
      <c r="F44" s="46">
        <f aca="true" t="shared" si="8" ref="F44:F49">C44/300/6</f>
        <v>27.777777777777775</v>
      </c>
      <c r="G44" s="104">
        <f>6*F44</f>
        <v>166.66666666666666</v>
      </c>
      <c r="K44" s="101">
        <f t="shared" si="6"/>
        <v>13.888888888888888</v>
      </c>
    </row>
    <row r="45" spans="1:11" ht="44.25" customHeight="1">
      <c r="A45" s="91">
        <f t="shared" si="7"/>
        <v>4</v>
      </c>
      <c r="B45" s="117" t="s">
        <v>32</v>
      </c>
      <c r="C45" s="46">
        <v>150000</v>
      </c>
      <c r="D45" s="45"/>
      <c r="E45" s="36"/>
      <c r="F45" s="46">
        <f t="shared" si="8"/>
        <v>83.33333333333333</v>
      </c>
      <c r="G45" s="104">
        <f>6*F45</f>
        <v>500</v>
      </c>
      <c r="K45" s="101">
        <f t="shared" si="6"/>
        <v>41.666666666666664</v>
      </c>
    </row>
    <row r="46" spans="1:11" ht="44.25" customHeight="1">
      <c r="A46" s="91">
        <f t="shared" si="7"/>
        <v>5</v>
      </c>
      <c r="B46" s="75" t="s">
        <v>44</v>
      </c>
      <c r="C46" s="50">
        <v>300000</v>
      </c>
      <c r="D46" s="90"/>
      <c r="E46" s="36"/>
      <c r="F46" s="46">
        <f t="shared" si="8"/>
        <v>166.66666666666666</v>
      </c>
      <c r="G46" s="105">
        <f>F46*6</f>
        <v>1000</v>
      </c>
      <c r="K46" s="101">
        <f t="shared" si="6"/>
        <v>83.33333333333333</v>
      </c>
    </row>
    <row r="47" spans="1:11" ht="44.25" customHeight="1">
      <c r="A47" s="91">
        <f t="shared" si="7"/>
        <v>6</v>
      </c>
      <c r="B47" s="117" t="s">
        <v>33</v>
      </c>
      <c r="C47" s="92">
        <v>200000</v>
      </c>
      <c r="D47" s="47"/>
      <c r="E47" s="36"/>
      <c r="F47" s="46">
        <f t="shared" si="8"/>
        <v>111.1111111111111</v>
      </c>
      <c r="G47" s="105">
        <f>F47*6</f>
        <v>666.6666666666666</v>
      </c>
      <c r="K47" s="101">
        <f t="shared" si="6"/>
        <v>55.55555555555555</v>
      </c>
    </row>
    <row r="48" spans="1:11" ht="44.25" customHeight="1">
      <c r="A48" s="91">
        <f t="shared" si="7"/>
        <v>7</v>
      </c>
      <c r="B48" s="117" t="s">
        <v>34</v>
      </c>
      <c r="C48" s="46">
        <v>30000</v>
      </c>
      <c r="D48" s="48"/>
      <c r="E48" s="36"/>
      <c r="F48" s="46">
        <f t="shared" si="8"/>
        <v>16.666666666666668</v>
      </c>
      <c r="G48" s="105">
        <f>F48*6</f>
        <v>100</v>
      </c>
      <c r="K48" s="101">
        <f t="shared" si="6"/>
        <v>8.333333333333334</v>
      </c>
    </row>
    <row r="49" spans="1:11" ht="44.25" customHeight="1">
      <c r="A49" s="91">
        <f t="shared" si="7"/>
        <v>8</v>
      </c>
      <c r="B49" s="72" t="s">
        <v>35</v>
      </c>
      <c r="C49" s="92">
        <v>26000</v>
      </c>
      <c r="E49" s="36"/>
      <c r="F49" s="46">
        <f t="shared" si="8"/>
        <v>14.444444444444445</v>
      </c>
      <c r="G49" s="105">
        <f>F49*6</f>
        <v>86.66666666666667</v>
      </c>
      <c r="K49" s="101">
        <f t="shared" si="6"/>
        <v>7.222222222222222</v>
      </c>
    </row>
    <row r="50" spans="2:12" ht="46.5" customHeight="1">
      <c r="B50" s="61"/>
      <c r="C50" s="111"/>
      <c r="D50" s="39"/>
      <c r="F50" s="93"/>
      <c r="G50" s="136">
        <f>SUM(G42:G49)</f>
        <v>3133.333333333333</v>
      </c>
      <c r="H50" s="8"/>
      <c r="I50" s="1"/>
      <c r="J50" s="10"/>
      <c r="K50" s="102">
        <f t="shared" si="6"/>
        <v>261.1111111111111</v>
      </c>
      <c r="L50" s="7"/>
    </row>
    <row r="51" spans="2:12" ht="51.75" customHeight="1">
      <c r="B51" s="1"/>
      <c r="C51" s="115"/>
      <c r="D51" s="4"/>
      <c r="E51" s="4"/>
      <c r="F51" s="37"/>
      <c r="G51" s="106"/>
      <c r="H51" s="4"/>
      <c r="I51" s="4"/>
      <c r="J51" s="7"/>
      <c r="K51" s="107"/>
      <c r="L51" s="7"/>
    </row>
    <row r="52" spans="2:10" ht="24" thickBot="1">
      <c r="B52" s="3"/>
      <c r="C52" s="52"/>
      <c r="D52" s="3"/>
      <c r="E52" s="3"/>
      <c r="F52" s="4"/>
      <c r="G52" s="116"/>
      <c r="H52" s="4"/>
      <c r="I52" s="4"/>
      <c r="J52" s="7"/>
    </row>
    <row r="53" spans="2:11" ht="57" customHeight="1" thickBot="1">
      <c r="B53" s="103"/>
      <c r="C53" s="114"/>
      <c r="D53" s="11"/>
      <c r="E53" s="120" t="s">
        <v>43</v>
      </c>
      <c r="F53" s="38"/>
      <c r="G53" s="137">
        <f>G23+G35+G50</f>
        <v>8353.334666666666</v>
      </c>
      <c r="I53" s="9"/>
      <c r="J53" s="9"/>
      <c r="K53" s="113" t="s">
        <v>4</v>
      </c>
    </row>
    <row r="54" spans="2:9" ht="14.25" customHeight="1" thickBot="1">
      <c r="B54" s="3"/>
      <c r="C54" s="3"/>
      <c r="D54" s="3"/>
      <c r="E54" s="121"/>
      <c r="F54" s="3"/>
      <c r="G54" s="3"/>
      <c r="H54" s="3"/>
      <c r="I54" s="3"/>
    </row>
    <row r="55" spans="2:9" ht="15" hidden="1">
      <c r="B55" s="3"/>
      <c r="C55" s="3"/>
      <c r="D55" s="3"/>
      <c r="E55" s="3"/>
      <c r="F55" s="3"/>
      <c r="G55" s="3"/>
      <c r="H55" s="3"/>
      <c r="I55" s="3"/>
    </row>
    <row r="56" spans="2:9" ht="6.75" customHeight="1">
      <c r="B56" s="3"/>
      <c r="C56" s="3"/>
      <c r="D56" s="3"/>
      <c r="F56" s="3"/>
      <c r="G56" s="3"/>
      <c r="H56" s="3"/>
      <c r="I56" s="3"/>
    </row>
    <row r="57" spans="1:9" ht="33.75" customHeight="1">
      <c r="A57" s="7"/>
      <c r="B57" s="118"/>
      <c r="C57" s="119"/>
      <c r="D57" s="119"/>
      <c r="E57" s="119"/>
      <c r="F57" s="119"/>
      <c r="G57" s="119"/>
      <c r="H57" s="3"/>
      <c r="I57" s="3"/>
    </row>
    <row r="58" spans="1:9" ht="32.25" customHeight="1">
      <c r="A58" s="7"/>
      <c r="B58" s="119"/>
      <c r="C58" s="119"/>
      <c r="D58" s="119"/>
      <c r="E58" s="119"/>
      <c r="F58" s="119"/>
      <c r="G58" s="119"/>
      <c r="H58" s="3"/>
      <c r="I58" s="3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</sheetData>
  <sheetProtection formatCells="0" formatColumns="0" formatRows="0" insertColumns="0" insertRows="0" insertHyperlinks="0" deleteColumns="0" deleteRows="0" sort="0" autoFilter="0" pivotTables="0"/>
  <mergeCells count="6">
    <mergeCell ref="B57:G58"/>
    <mergeCell ref="E53:E54"/>
    <mergeCell ref="B2:I3"/>
    <mergeCell ref="B4:E4"/>
    <mergeCell ref="B25:E25"/>
    <mergeCell ref="A38:K38"/>
  </mergeCells>
  <printOptions/>
  <pageMargins left="0.3" right="0.22" top="0.18" bottom="0.38" header="0.3" footer="0.22"/>
  <pageSetup horizontalDpi="240" verticalDpi="24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Admin</cp:lastModifiedBy>
  <cp:lastPrinted>2010-11-17T10:13:49Z</cp:lastPrinted>
  <dcterms:created xsi:type="dcterms:W3CDTF">2006-12-03T16:33:50Z</dcterms:created>
  <dcterms:modified xsi:type="dcterms:W3CDTF">2012-01-06T19:10:27Z</dcterms:modified>
  <cp:category/>
  <cp:version/>
  <cp:contentType/>
  <cp:contentStatus/>
</cp:coreProperties>
</file>